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C-30\Documents\インボイス請求書\"/>
    </mc:Choice>
  </mc:AlternateContent>
  <xr:revisionPtr revIDLastSave="0" documentId="13_ncr:1_{02890F16-326B-4CBC-A8FE-97C807DA001B}" xr6:coauthVersionLast="47" xr6:coauthVersionMax="47" xr10:uidLastSave="{00000000-0000-0000-0000-000000000000}"/>
  <bookViews>
    <workbookView xWindow="-120" yWindow="-120" windowWidth="20730" windowHeight="11160" tabRatio="653" xr2:uid="{E039A542-2959-4AFA-8A2A-1CDC4B86AC03}"/>
  </bookViews>
  <sheets>
    <sheet name="請求書様式1（取極工事費）" sheetId="37" r:id="rId1"/>
    <sheet name="請求書様式2(リース・燃料・取極外）" sheetId="35" r:id="rId2"/>
    <sheet name="請求書作成記入例" sheetId="33" r:id="rId3"/>
  </sheets>
  <definedNames>
    <definedName name="_xlnm.Print_Area" localSheetId="2">請求書作成記入例!$A$1:$AD$116</definedName>
    <definedName name="_xlnm.Print_Area" localSheetId="0">'請求書様式1（取極工事費）'!$A$2:$Q$25</definedName>
    <definedName name="_xlnm.Print_Area" localSheetId="1">'請求書様式2(リース・燃料・取極外）'!$A$2:$Q$25</definedName>
    <definedName name="_xlnm.Print_Titles" localSheetId="2">請求書作成記入例!$1:$1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7" l="1"/>
  <c r="S29" i="37"/>
  <c r="S30" i="37" s="1"/>
  <c r="S31" i="37" s="1"/>
  <c r="S32" i="37" s="1"/>
  <c r="S33" i="37" s="1"/>
  <c r="S34" i="37" s="1"/>
  <c r="S35" i="37" s="1"/>
  <c r="S36" i="37" s="1"/>
  <c r="S37" i="37" s="1"/>
  <c r="S38" i="37" s="1"/>
  <c r="S39" i="37" s="1"/>
  <c r="P24" i="37"/>
  <c r="O24" i="37"/>
  <c r="E24" i="37"/>
  <c r="F24" i="37" s="1"/>
  <c r="O23" i="37"/>
  <c r="N23" i="37"/>
  <c r="H23" i="37"/>
  <c r="M23" i="37" s="1"/>
  <c r="G23" i="37"/>
  <c r="O22" i="37"/>
  <c r="N22" i="37"/>
  <c r="M22" i="37"/>
  <c r="K22" i="37"/>
  <c r="J22" i="37"/>
  <c r="P22" i="37" s="1"/>
  <c r="H22" i="37"/>
  <c r="E22" i="37" s="1"/>
  <c r="F22" i="37" s="1"/>
  <c r="O21" i="37"/>
  <c r="N21" i="37"/>
  <c r="M21" i="37"/>
  <c r="K21" i="37"/>
  <c r="K20" i="37" s="1"/>
  <c r="J21" i="37"/>
  <c r="J20" i="37" s="1"/>
  <c r="H21" i="37"/>
  <c r="E21" i="37" s="1"/>
  <c r="F21" i="37" s="1"/>
  <c r="Q20" i="37"/>
  <c r="N20" i="37"/>
  <c r="P19" i="37"/>
  <c r="O19" i="37"/>
  <c r="E19" i="37"/>
  <c r="P18" i="37"/>
  <c r="O18" i="37"/>
  <c r="F18" i="37"/>
  <c r="E18" i="37"/>
  <c r="P17" i="37"/>
  <c r="O17" i="37"/>
  <c r="F17" i="37"/>
  <c r="E17" i="37"/>
  <c r="P16" i="37"/>
  <c r="P15" i="37" s="1"/>
  <c r="O16" i="37"/>
  <c r="Q15" i="37"/>
  <c r="Q25" i="37" s="1"/>
  <c r="N15" i="37"/>
  <c r="N25" i="37" s="1"/>
  <c r="M15" i="37"/>
  <c r="K15" i="37"/>
  <c r="J15" i="37"/>
  <c r="H15" i="37"/>
  <c r="M3" i="37"/>
  <c r="J25" i="37" l="1"/>
  <c r="I15" i="37"/>
  <c r="M20" i="37"/>
  <c r="G9" i="37" s="1"/>
  <c r="P23" i="37"/>
  <c r="K25" i="37"/>
  <c r="O15" i="37"/>
  <c r="L15" i="37" s="1"/>
  <c r="P21" i="37"/>
  <c r="P20" i="37" s="1"/>
  <c r="P25" i="37" s="1"/>
  <c r="H20" i="37"/>
  <c r="H25" i="37" s="1"/>
  <c r="E23" i="37"/>
  <c r="M25" i="37" l="1"/>
  <c r="G5" i="37" s="1"/>
  <c r="E19" i="35" l="1"/>
  <c r="E18" i="35"/>
  <c r="E17" i="35"/>
  <c r="E16" i="35"/>
  <c r="P19" i="35"/>
  <c r="P18" i="35"/>
  <c r="P17" i="35"/>
  <c r="O24" i="35"/>
  <c r="O22" i="35"/>
  <c r="O21" i="35"/>
  <c r="O20" i="35"/>
  <c r="O19" i="35"/>
  <c r="O18" i="35"/>
  <c r="O17" i="35"/>
  <c r="O16" i="35"/>
  <c r="L15" i="35"/>
  <c r="I15" i="35"/>
  <c r="M3" i="35"/>
  <c r="P16" i="35" l="1"/>
  <c r="O15" i="35"/>
  <c r="O23" i="35"/>
  <c r="M22" i="35"/>
  <c r="M15" i="35"/>
  <c r="N15" i="35"/>
  <c r="K15" i="35"/>
  <c r="Q15" i="35"/>
  <c r="S29" i="35"/>
  <c r="S30" i="35" s="1"/>
  <c r="S31" i="35" s="1"/>
  <c r="S32" i="35" s="1"/>
  <c r="S33" i="35" s="1"/>
  <c r="S34" i="35" s="1"/>
  <c r="S35" i="35" s="1"/>
  <c r="S36" i="35" s="1"/>
  <c r="S37" i="35" s="1"/>
  <c r="S38" i="35" s="1"/>
  <c r="S39" i="35" s="1"/>
  <c r="P24" i="35"/>
  <c r="E24" i="35"/>
  <c r="F24" i="35" s="1"/>
  <c r="E23" i="35"/>
  <c r="G23" i="35"/>
  <c r="N22" i="35"/>
  <c r="N21" i="35"/>
  <c r="Q20" i="35"/>
  <c r="Q25" i="35" l="1"/>
  <c r="M23" i="35"/>
  <c r="K20" i="35"/>
  <c r="K25" i="35" s="1"/>
  <c r="P15" i="35"/>
  <c r="M21" i="35"/>
  <c r="P21" i="35" s="1"/>
  <c r="J20" i="35"/>
  <c r="E22" i="35"/>
  <c r="F22" i="35" s="1"/>
  <c r="N20" i="35"/>
  <c r="N25" i="35" s="1"/>
  <c r="P22" i="35"/>
  <c r="J15" i="35"/>
  <c r="J25" i="35" l="1"/>
  <c r="P23" i="35"/>
  <c r="P20" i="35" s="1"/>
  <c r="P25" i="35" s="1"/>
  <c r="M20" i="35"/>
  <c r="G9" i="35" s="1"/>
  <c r="M25" i="35" l="1"/>
  <c r="G5" i="35" s="1"/>
  <c r="E21" i="35" l="1"/>
  <c r="F21" i="35" s="1"/>
</calcChain>
</file>

<file path=xl/sharedStrings.xml><?xml version="1.0" encoding="utf-8"?>
<sst xmlns="http://schemas.openxmlformats.org/spreadsheetml/2006/main" count="203" uniqueCount="104">
  <si>
    <t>請求金額</t>
    <rPh sb="0" eb="2">
      <t>セイキュウ</t>
    </rPh>
    <rPh sb="2" eb="4">
      <t>キンガク</t>
    </rPh>
    <phoneticPr fontId="2"/>
  </si>
  <si>
    <t>内消費税及び地方消費税額</t>
    <rPh sb="0" eb="1">
      <t>ウチ</t>
    </rPh>
    <rPh sb="1" eb="4">
      <t>ショウヒゼイ</t>
    </rPh>
    <rPh sb="4" eb="5">
      <t>オヨ</t>
    </rPh>
    <rPh sb="6" eb="8">
      <t>チホウ</t>
    </rPh>
    <rPh sb="8" eb="12">
      <t>ショウヒゼイガク</t>
    </rPh>
    <phoneticPr fontId="2"/>
  </si>
  <si>
    <t>作業所　御中</t>
    <rPh sb="0" eb="2">
      <t>サギョウ</t>
    </rPh>
    <rPh sb="2" eb="3">
      <t>ショ</t>
    </rPh>
    <rPh sb="4" eb="6">
      <t>オンチュウ</t>
    </rPh>
    <phoneticPr fontId="2"/>
  </si>
  <si>
    <t>単位</t>
    <rPh sb="0" eb="2">
      <t>タンイ</t>
    </rPh>
    <phoneticPr fontId="2"/>
  </si>
  <si>
    <t>今回</t>
    <rPh sb="0" eb="2">
      <t>コンカイ</t>
    </rPh>
    <phoneticPr fontId="2"/>
  </si>
  <si>
    <t>累計</t>
    <rPh sb="0" eb="2">
      <t>ルイケイ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</si>
  <si>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</si>
  <si>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</si>
  <si>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</si>
  <si>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株式会社 日豊建設</t>
    <rPh sb="0" eb="4">
      <t>カブシ</t>
    </rPh>
    <rPh sb="5" eb="9">
      <t>ニッポウ</t>
    </rPh>
    <phoneticPr fontId="2"/>
  </si>
  <si>
    <t>　請　　　求　　　書　</t>
    <rPh sb="1" eb="2">
      <t>ショウ</t>
    </rPh>
    <rPh sb="5" eb="6">
      <t>モトム</t>
    </rPh>
    <rPh sb="9" eb="10">
      <t>ショ</t>
    </rPh>
    <phoneticPr fontId="2"/>
  </si>
  <si>
    <t>名称</t>
    <rPh sb="0" eb="2">
      <t>メイショウ</t>
    </rPh>
    <phoneticPr fontId="2"/>
  </si>
  <si>
    <t>請求内容</t>
    <rPh sb="0" eb="2">
      <t>セイキュウ</t>
    </rPh>
    <rPh sb="2" eb="4">
      <t>ナイヨウ</t>
    </rPh>
    <phoneticPr fontId="2"/>
  </si>
  <si>
    <t>契約</t>
    <rPh sb="0" eb="2">
      <t>ケイヤク</t>
    </rPh>
    <phoneticPr fontId="2"/>
  </si>
  <si>
    <t>前回迄</t>
    <rPh sb="0" eb="3">
      <t>ゼンカイマデ</t>
    </rPh>
    <phoneticPr fontId="2"/>
  </si>
  <si>
    <t>枚</t>
    <rPh sb="0" eb="1">
      <t>マイ</t>
    </rPh>
    <phoneticPr fontId="2"/>
  </si>
  <si>
    <t>電話番号：</t>
    <rPh sb="0" eb="2">
      <t>デンワ</t>
    </rPh>
    <rPh sb="2" eb="4">
      <t>バンゴウ</t>
    </rPh>
    <phoneticPr fontId="2"/>
  </si>
  <si>
    <t>(内訳)別紙明細書　</t>
    <rPh sb="1" eb="3">
      <t>ウチワケ</t>
    </rPh>
    <rPh sb="4" eb="6">
      <t>ベッシ</t>
    </rPh>
    <rPh sb="6" eb="9">
      <t>メイサイショ</t>
    </rPh>
    <phoneticPr fontId="2"/>
  </si>
  <si>
    <t>右記の通りご請求申し上げます。</t>
    <rPh sb="0" eb="2">
      <t>ウキ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</si>
  <si>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請求
数量</t>
    <rPh sb="0" eb="2">
      <t>セイキュウ</t>
    </rPh>
    <rPh sb="3" eb="5">
      <t>スウリョウ</t>
    </rPh>
    <phoneticPr fontId="2"/>
  </si>
  <si>
    <t>住所：</t>
    <rPh sb="0" eb="2">
      <t>ジュウショ</t>
    </rPh>
    <phoneticPr fontId="2"/>
  </si>
  <si>
    <t>商社名：</t>
    <rPh sb="0" eb="3">
      <t>ショウシャ</t>
    </rPh>
    <phoneticPr fontId="2"/>
  </si>
  <si>
    <t>印</t>
    <rPh sb="0" eb="1">
      <t>イン</t>
    </rPh>
    <phoneticPr fontId="2"/>
  </si>
  <si>
    <t>消費税_10%</t>
    <rPh sb="0" eb="3">
      <t>ショウヒゼイ</t>
    </rPh>
    <phoneticPr fontId="2"/>
  </si>
  <si>
    <t>消費税_08%</t>
    <rPh sb="0" eb="3">
      <t>ショウヒゼイ</t>
    </rPh>
    <phoneticPr fontId="2"/>
  </si>
  <si>
    <t>【合　　 　計】</t>
    <rPh sb="1" eb="2">
      <t>ゴウ</t>
    </rPh>
    <rPh sb="6" eb="7">
      <t>ケイ</t>
    </rPh>
    <phoneticPr fontId="2"/>
  </si>
  <si>
    <t>08%消費税対象額</t>
  </si>
  <si>
    <t>対象外</t>
    <rPh sb="0" eb="3">
      <t>タイショウガイ</t>
    </rPh>
    <phoneticPr fontId="2"/>
  </si>
  <si>
    <t>10%消費税対象額</t>
  </si>
  <si>
    <t>作成日 : 西暦</t>
    <rPh sb="0" eb="2">
      <t>サクセイ</t>
    </rPh>
    <rPh sb="2" eb="3">
      <t>ビ</t>
    </rPh>
    <phoneticPr fontId="2"/>
  </si>
  <si>
    <t>調整額</t>
    <rPh sb="0" eb="3">
      <t>チョウセイガク</t>
    </rPh>
    <phoneticPr fontId="2"/>
  </si>
  <si>
    <t>赤岩</t>
    <rPh sb="0" eb="2">
      <t>アカイワ</t>
    </rPh>
    <phoneticPr fontId="2"/>
  </si>
  <si>
    <t>作業所名</t>
    <rPh sb="0" eb="2">
      <t>サギョウ</t>
    </rPh>
    <rPh sb="2" eb="3">
      <t>ショ</t>
    </rPh>
    <rPh sb="3" eb="4">
      <t>メイ</t>
    </rPh>
    <phoneticPr fontId="2"/>
  </si>
  <si>
    <t>西鉄久留米</t>
    <rPh sb="0" eb="2">
      <t>ニシテツ</t>
    </rPh>
    <rPh sb="2" eb="5">
      <t>クルメ</t>
    </rPh>
    <phoneticPr fontId="2"/>
  </si>
  <si>
    <t>西鉄白木原</t>
    <rPh sb="0" eb="5">
      <t>ニシテツ</t>
    </rPh>
    <phoneticPr fontId="2"/>
  </si>
  <si>
    <t>内谷</t>
    <rPh sb="0" eb="2">
      <t>ウチタニ</t>
    </rPh>
    <phoneticPr fontId="2"/>
  </si>
  <si>
    <t>九電黒川</t>
    <rPh sb="0" eb="2">
      <t>キュウデン</t>
    </rPh>
    <rPh sb="2" eb="4">
      <t>クロカワ</t>
    </rPh>
    <phoneticPr fontId="2"/>
  </si>
  <si>
    <t>九電新沈堕</t>
    <rPh sb="0" eb="2">
      <t>キュウデン</t>
    </rPh>
    <rPh sb="2" eb="3">
      <t>シン</t>
    </rPh>
    <rPh sb="3" eb="4">
      <t>チン</t>
    </rPh>
    <rPh sb="4" eb="5">
      <t>ダ</t>
    </rPh>
    <phoneticPr fontId="2"/>
  </si>
  <si>
    <t>今泉シールド</t>
    <rPh sb="0" eb="6">
      <t>イマイズミ</t>
    </rPh>
    <phoneticPr fontId="2"/>
  </si>
  <si>
    <t>崎辺火薬庫</t>
    <rPh sb="0" eb="2">
      <t>サキベ</t>
    </rPh>
    <rPh sb="2" eb="5">
      <t>カヤクコ</t>
    </rPh>
    <phoneticPr fontId="2"/>
  </si>
  <si>
    <t>福岡土木</t>
    <rPh sb="0" eb="2">
      <t>フクオカ</t>
    </rPh>
    <rPh sb="2" eb="4">
      <t>ドボク</t>
    </rPh>
    <phoneticPr fontId="2"/>
  </si>
  <si>
    <t>機材センター</t>
    <rPh sb="0" eb="2">
      <t>キザイ</t>
    </rPh>
    <phoneticPr fontId="2"/>
  </si>
  <si>
    <t>新作業所入力</t>
    <rPh sb="0" eb="1">
      <t>シン</t>
    </rPh>
    <rPh sb="1" eb="3">
      <t>サギョウ</t>
    </rPh>
    <rPh sb="3" eb="4">
      <t>ショ</t>
    </rPh>
    <rPh sb="4" eb="6">
      <t>ニュウリョク</t>
    </rPh>
    <phoneticPr fontId="2"/>
  </si>
  <si>
    <t>55期</t>
    <rPh sb="2" eb="3">
      <t>キ</t>
    </rPh>
    <phoneticPr fontId="2"/>
  </si>
  <si>
    <t>←10月から次期に変更</t>
    <rPh sb="3" eb="4">
      <t>ガツ</t>
    </rPh>
    <rPh sb="6" eb="8">
      <t>ジキ</t>
    </rPh>
    <rPh sb="9" eb="11">
      <t>ヘンコウ</t>
    </rPh>
    <phoneticPr fontId="2"/>
  </si>
  <si>
    <t>←西暦のみ変更</t>
    <rPh sb="1" eb="3">
      <t>セイレキ</t>
    </rPh>
    <rPh sb="5" eb="7">
      <t>ヘンコウ</t>
    </rPh>
    <phoneticPr fontId="2"/>
  </si>
  <si>
    <r>
      <rPr>
        <b/>
        <sz val="8"/>
        <color theme="1"/>
        <rFont val="ＭＳ Ｐゴシック"/>
        <family val="3"/>
        <charset val="128"/>
      </rPr>
      <t>ｲﾝﾎﾞｲｽ登録番号</t>
    </r>
    <r>
      <rPr>
        <sz val="8"/>
        <color theme="1"/>
        <rFont val="ＭＳ Ｐゴシック"/>
        <family val="3"/>
        <charset val="128"/>
      </rPr>
      <t>：</t>
    </r>
    <phoneticPr fontId="2"/>
  </si>
  <si>
    <t>　　　自動計算</t>
    <rPh sb="3" eb="5">
      <t>ジドウ</t>
    </rPh>
    <rPh sb="5" eb="7">
      <t>ケイサン</t>
    </rPh>
    <phoneticPr fontId="2"/>
  </si>
  <si>
    <t>【工事費】</t>
    <rPh sb="1" eb="4">
      <t>コウジヒ</t>
    </rPh>
    <phoneticPr fontId="2"/>
  </si>
  <si>
    <t>【資材代】</t>
    <rPh sb="1" eb="3">
      <t>シザイ</t>
    </rPh>
    <rPh sb="3" eb="4">
      <t>ダイ</t>
    </rPh>
    <phoneticPr fontId="2"/>
  </si>
  <si>
    <t>【 ﾘｰｽ料】</t>
    <rPh sb="5" eb="6">
      <t>リョウ</t>
    </rPh>
    <phoneticPr fontId="2"/>
  </si>
  <si>
    <t>【その他】</t>
    <rPh sb="3" eb="4">
      <t>タ</t>
    </rPh>
    <phoneticPr fontId="2"/>
  </si>
  <si>
    <t>【燃料代】</t>
    <rPh sb="1" eb="4">
      <t>ネンリョウダイ</t>
    </rPh>
    <phoneticPr fontId="2"/>
  </si>
  <si>
    <t>【消　費　税　等】</t>
    <rPh sb="1" eb="2">
      <t>ショウ</t>
    </rPh>
    <rPh sb="3" eb="4">
      <t>ヒ</t>
    </rPh>
    <rPh sb="5" eb="6">
      <t>ゼイ</t>
    </rPh>
    <rPh sb="7" eb="8">
      <t>ナド</t>
    </rPh>
    <phoneticPr fontId="2"/>
  </si>
  <si>
    <t>軽油税</t>
    <rPh sb="0" eb="2">
      <t>ケイユ</t>
    </rPh>
    <rPh sb="2" eb="3">
      <t>ゼイ</t>
    </rPh>
    <phoneticPr fontId="2"/>
  </si>
  <si>
    <t>消費税等</t>
    <rPh sb="0" eb="3">
      <t>ショウヒゼイ</t>
    </rPh>
    <rPh sb="3" eb="4">
      <t>ナド</t>
    </rPh>
    <phoneticPr fontId="2"/>
  </si>
  <si>
    <t>非課税対象</t>
    <rPh sb="0" eb="3">
      <t>ヒカゼイ</t>
    </rPh>
    <rPh sb="3" eb="5">
      <t>タイショウ</t>
    </rPh>
    <phoneticPr fontId="2"/>
  </si>
  <si>
    <t>〒番号：</t>
    <rPh sb="1" eb="3">
      <t>バンゴウ</t>
    </rPh>
    <phoneticPr fontId="2"/>
  </si>
  <si>
    <t>様式1</t>
    <rPh sb="0" eb="2">
      <t>ヨウ</t>
    </rPh>
    <phoneticPr fontId="2"/>
  </si>
  <si>
    <t>様式2</t>
    <rPh sb="0" eb="2">
      <t>ヨウ</t>
    </rPh>
    <phoneticPr fontId="2"/>
  </si>
  <si>
    <t>　ｲﾝﾎﾞｲｽ請求書作成要領　（記入例）</t>
    <rPh sb="10" eb="12">
      <t>サクセイ</t>
    </rPh>
    <rPh sb="12" eb="14">
      <t>ヨウリョウ</t>
    </rPh>
    <rPh sb="16" eb="19">
      <t>キニュウレイ</t>
    </rPh>
    <phoneticPr fontId="2"/>
  </si>
  <si>
    <t>※契約工事では必ず</t>
    <rPh sb="1" eb="5">
      <t>ケイヤク</t>
    </rPh>
    <rPh sb="7" eb="8">
      <t>カナラ</t>
    </rPh>
    <phoneticPr fontId="2"/>
  </si>
  <si>
    <t>　出来高調書を作成し添付</t>
    <rPh sb="1" eb="6">
      <t>デキダ</t>
    </rPh>
    <rPh sb="7" eb="9">
      <t>サクセイ</t>
    </rPh>
    <rPh sb="10" eb="12">
      <t>テンプ</t>
    </rPh>
    <phoneticPr fontId="2"/>
  </si>
  <si>
    <t>・本社提出用1部</t>
    <rPh sb="1" eb="3">
      <t>ホンシャ</t>
    </rPh>
    <rPh sb="3" eb="5">
      <t>テイシュツ</t>
    </rPh>
    <rPh sb="5" eb="6">
      <t>ヨウ</t>
    </rPh>
    <rPh sb="7" eb="8">
      <t>ブ</t>
    </rPh>
    <phoneticPr fontId="2"/>
  </si>
  <si>
    <t>※出来高調書</t>
    <rPh sb="1" eb="6">
      <t>デ</t>
    </rPh>
    <phoneticPr fontId="2"/>
  </si>
  <si>
    <t>・商社控え1部</t>
    <rPh sb="1" eb="3">
      <t>ショウシャ</t>
    </rPh>
    <rPh sb="3" eb="4">
      <t>ヒカ</t>
    </rPh>
    <rPh sb="6" eb="7">
      <t>ブ</t>
    </rPh>
    <phoneticPr fontId="2"/>
  </si>
  <si>
    <t>★請求書　様式1</t>
    <rPh sb="1" eb="4">
      <t>セイキュウショ</t>
    </rPh>
    <rPh sb="5" eb="7">
      <t>ヨウシキ</t>
    </rPh>
    <phoneticPr fontId="2"/>
  </si>
  <si>
    <t>★請求書　様式2</t>
    <rPh sb="1" eb="4">
      <t>セイキュウショ</t>
    </rPh>
    <rPh sb="5" eb="7">
      <t>ヨウシキ</t>
    </rPh>
    <phoneticPr fontId="2"/>
  </si>
  <si>
    <t>・取極外工事の場合</t>
    <rPh sb="1" eb="4">
      <t>トリキメ</t>
    </rPh>
    <rPh sb="4" eb="6">
      <t>コウジ</t>
    </rPh>
    <rPh sb="7" eb="9">
      <t>バアイ</t>
    </rPh>
    <phoneticPr fontId="2"/>
  </si>
  <si>
    <t>　出来高調書の作成に注意</t>
    <rPh sb="1" eb="6">
      <t>デキ</t>
    </rPh>
    <rPh sb="7" eb="9">
      <t>サクセイ</t>
    </rPh>
    <rPh sb="10" eb="12">
      <t>チュウイ</t>
    </rPh>
    <phoneticPr fontId="2"/>
  </si>
  <si>
    <t>★請求書　様式3</t>
    <rPh sb="1" eb="4">
      <t>セイキュウショ</t>
    </rPh>
    <rPh sb="5" eb="7">
      <t>ヨウシキ</t>
    </rPh>
    <phoneticPr fontId="2"/>
  </si>
  <si>
    <t>★請求書　様式4</t>
    <rPh sb="1" eb="4">
      <t>セイキュウショ</t>
    </rPh>
    <rPh sb="5" eb="7">
      <t>ヨウシキ</t>
    </rPh>
    <phoneticPr fontId="2"/>
  </si>
  <si>
    <t>・ﾄﾞﾛｯﾌﾟﾀﾞｳﾝで選択</t>
    <rPh sb="12" eb="14">
      <t>センンタク</t>
    </rPh>
    <phoneticPr fontId="2"/>
  </si>
  <si>
    <t>・数量入力</t>
    <rPh sb="1" eb="3">
      <t>スウリョウ</t>
    </rPh>
    <rPh sb="3" eb="5">
      <t>ニュウリョク</t>
    </rPh>
    <phoneticPr fontId="2"/>
  </si>
  <si>
    <t>・自動表記</t>
    <rPh sb="1" eb="3">
      <t>ジドウ</t>
    </rPh>
    <rPh sb="3" eb="5">
      <t>ヒョウキ</t>
    </rPh>
    <phoneticPr fontId="2"/>
  </si>
  <si>
    <t>※このケースの場合も出来高調書は添付して下さい。</t>
    <rPh sb="7" eb="9">
      <t>バアイ</t>
    </rPh>
    <rPh sb="10" eb="15">
      <t>デキ</t>
    </rPh>
    <rPh sb="16" eb="18">
      <t>テンプ</t>
    </rPh>
    <rPh sb="20" eb="21">
      <t>クダ</t>
    </rPh>
    <phoneticPr fontId="2"/>
  </si>
  <si>
    <t>・この色の箇所は様式を問わず入力不要です。</t>
    <rPh sb="3" eb="4">
      <t>イロ</t>
    </rPh>
    <rPh sb="5" eb="7">
      <t>カショ</t>
    </rPh>
    <rPh sb="8" eb="10">
      <t>ヨウシキ</t>
    </rPh>
    <rPh sb="11" eb="12">
      <t>ト</t>
    </rPh>
    <rPh sb="14" eb="16">
      <t>ニュウリョク</t>
    </rPh>
    <rPh sb="16" eb="18">
      <t>フヨウ</t>
    </rPh>
    <phoneticPr fontId="2"/>
  </si>
  <si>
    <t>※通常の表示は少数1位ですが3位まで表示可能です。</t>
    <rPh sb="1" eb="3">
      <t>ツウジョウ</t>
    </rPh>
    <rPh sb="4" eb="6">
      <t>ヒョウジ</t>
    </rPh>
    <rPh sb="7" eb="9">
      <t>ショウスウ</t>
    </rPh>
    <rPh sb="10" eb="11">
      <t>イ</t>
    </rPh>
    <rPh sb="15" eb="16">
      <t>イ</t>
    </rPh>
    <rPh sb="18" eb="20">
      <t>ヒョウジ</t>
    </rPh>
    <rPh sb="20" eb="22">
      <t>カノウ</t>
    </rPh>
    <phoneticPr fontId="2"/>
  </si>
  <si>
    <t>※通常の表示(例：3,300)の他、小数点表示(例：1,520.36)も3位まで表示可能です。　☆各様式共通</t>
    <rPh sb="1" eb="3">
      <t>ツウジョウ</t>
    </rPh>
    <rPh sb="4" eb="6">
      <t>ヒョウジ</t>
    </rPh>
    <rPh sb="7" eb="8">
      <t>レイ</t>
    </rPh>
    <rPh sb="16" eb="17">
      <t>ホカ</t>
    </rPh>
    <rPh sb="18" eb="21">
      <t>ショウスウテン</t>
    </rPh>
    <rPh sb="21" eb="23">
      <t>ヒョウジ</t>
    </rPh>
    <rPh sb="37" eb="38">
      <t>イ</t>
    </rPh>
    <rPh sb="40" eb="42">
      <t>ヒョウジ</t>
    </rPh>
    <rPh sb="42" eb="44">
      <t>カノウ</t>
    </rPh>
    <rPh sb="49" eb="50">
      <t>カク</t>
    </rPh>
    <rPh sb="50" eb="52">
      <t>ヨウシキ</t>
    </rPh>
    <rPh sb="52" eb="54">
      <t>キョウツウ</t>
    </rPh>
    <phoneticPr fontId="2"/>
  </si>
  <si>
    <t>・現場控え1部又はPCﾃﾞｰﾀ</t>
    <rPh sb="1" eb="3">
      <t>ゲンバ</t>
    </rPh>
    <rPh sb="3" eb="4">
      <t>ヒカ</t>
    </rPh>
    <rPh sb="6" eb="7">
      <t>ブ</t>
    </rPh>
    <rPh sb="7" eb="8">
      <t>マタ</t>
    </rPh>
    <phoneticPr fontId="2"/>
  </si>
  <si>
    <t>←登録番号【T+13桁の数字】で”T”及び中間のﾊｲﾌﾝの入力は不要です。</t>
    <rPh sb="1" eb="5">
      <t>トウロクバンゴウ</t>
    </rPh>
    <rPh sb="10" eb="11">
      <t>ケタ</t>
    </rPh>
    <rPh sb="12" eb="14">
      <t>スウジ</t>
    </rPh>
    <rPh sb="19" eb="20">
      <t>オヨ</t>
    </rPh>
    <rPh sb="21" eb="23">
      <t>チュウカン</t>
    </rPh>
    <rPh sb="29" eb="31">
      <t>ニュウリョク</t>
    </rPh>
    <rPh sb="32" eb="34">
      <t>フヨウ</t>
    </rPh>
    <phoneticPr fontId="2"/>
  </si>
  <si>
    <t>※請求数量は単位に合った数量を入力して下さい。(例：単位→”式”は1、単位→”本”は100.0等）</t>
    <rPh sb="1" eb="3">
      <t>セイキュウ</t>
    </rPh>
    <rPh sb="3" eb="5">
      <t>スウリョウ</t>
    </rPh>
    <rPh sb="6" eb="8">
      <t>タンイ</t>
    </rPh>
    <rPh sb="9" eb="10">
      <t>ア</t>
    </rPh>
    <rPh sb="12" eb="14">
      <t>スウリョウ</t>
    </rPh>
    <rPh sb="15" eb="17">
      <t>ニュリョク</t>
    </rPh>
    <rPh sb="19" eb="20">
      <t>クダ</t>
    </rPh>
    <rPh sb="24" eb="25">
      <t>レイ</t>
    </rPh>
    <rPh sb="26" eb="28">
      <t>タンイ</t>
    </rPh>
    <rPh sb="30" eb="31">
      <t>シキ</t>
    </rPh>
    <rPh sb="35" eb="37">
      <t>タンイ</t>
    </rPh>
    <rPh sb="39" eb="40">
      <t>ホン</t>
    </rPh>
    <rPh sb="47" eb="48">
      <t>ナド</t>
    </rPh>
    <phoneticPr fontId="2"/>
  </si>
  <si>
    <t>※軽油税は今月請求数量のみ入力してください。</t>
    <rPh sb="1" eb="4">
      <t>ケイユ</t>
    </rPh>
    <rPh sb="5" eb="7">
      <t>コンゲツ</t>
    </rPh>
    <rPh sb="7" eb="9">
      <t>セイキュウ</t>
    </rPh>
    <rPh sb="9" eb="11">
      <t>スウリョウ</t>
    </rPh>
    <rPh sb="13" eb="15">
      <t>ニュウリョク</t>
    </rPh>
    <phoneticPr fontId="2"/>
  </si>
  <si>
    <t>※名称が【資材代】･【リース料】・【燃料代】の場合、セルC15には仮設材他や重機リース料他、ｶﾞｿﾘﾝ他等を入力して下さい。</t>
    <rPh sb="1" eb="3">
      <t>メイショウ</t>
    </rPh>
    <rPh sb="23" eb="25">
      <t>バアイ</t>
    </rPh>
    <rPh sb="33" eb="35">
      <t>カセツ</t>
    </rPh>
    <rPh sb="35" eb="36">
      <t>ザイ</t>
    </rPh>
    <rPh sb="36" eb="37">
      <t>ホカ</t>
    </rPh>
    <rPh sb="38" eb="40">
      <t>ジュウキ</t>
    </rPh>
    <rPh sb="44" eb="45">
      <t>ホカ</t>
    </rPh>
    <rPh sb="51" eb="52">
      <t>ホカ</t>
    </rPh>
    <rPh sb="52" eb="53">
      <t>ナド</t>
    </rPh>
    <rPh sb="54" eb="56">
      <t>ニュウリョク</t>
    </rPh>
    <rPh sb="58" eb="59">
      <t>クダ</t>
    </rPh>
    <phoneticPr fontId="2"/>
  </si>
  <si>
    <t>※名称が【燃料代】で軽油を含む場合、消費税の対象外の項目(ﾄﾞﾛｯﾌﾟﾀﾞｳﾝ)を軽油税に変更してください。</t>
    <rPh sb="1" eb="3">
      <t>メイショウ</t>
    </rPh>
    <rPh sb="5" eb="7">
      <t>ネンリョウ</t>
    </rPh>
    <rPh sb="7" eb="8">
      <t>ダイ</t>
    </rPh>
    <rPh sb="10" eb="12">
      <t>ケイユ</t>
    </rPh>
    <rPh sb="13" eb="14">
      <t>フク</t>
    </rPh>
    <rPh sb="15" eb="17">
      <t>バアイ</t>
    </rPh>
    <rPh sb="18" eb="21">
      <t>ショウヒ</t>
    </rPh>
    <rPh sb="22" eb="25">
      <t>タイショウガイ</t>
    </rPh>
    <rPh sb="26" eb="28">
      <t>コウモク</t>
    </rPh>
    <rPh sb="41" eb="43">
      <t>ケイユ</t>
    </rPh>
    <rPh sb="43" eb="44">
      <t>ゼイ</t>
    </rPh>
    <rPh sb="45" eb="49">
      <t>ヘンコウ</t>
    </rPh>
    <phoneticPr fontId="2"/>
  </si>
  <si>
    <r>
      <t>※様式1の薄ｵﾚﾝｼﾞ色部が入っており</t>
    </r>
    <r>
      <rPr>
        <b/>
        <sz val="10"/>
        <rFont val="ＭＳ Ｐゴシック"/>
        <family val="3"/>
        <charset val="128"/>
      </rPr>
      <t>金額</t>
    </r>
    <r>
      <rPr>
        <sz val="10"/>
        <rFont val="ＭＳ Ｐゴシック"/>
        <family val="3"/>
        <charset val="128"/>
      </rPr>
      <t>を入れると</t>
    </r>
    <r>
      <rPr>
        <b/>
        <sz val="10"/>
        <rFont val="ＭＳ Ｐゴシック"/>
        <family val="3"/>
        <charset val="128"/>
      </rPr>
      <t>単位は"式"で数量は"１"と</t>
    </r>
    <r>
      <rPr>
        <sz val="10"/>
        <rFont val="ＭＳ Ｐゴシック"/>
        <family val="3"/>
        <charset val="128"/>
      </rPr>
      <t>表示され様式2・3は</t>
    </r>
    <r>
      <rPr>
        <b/>
        <sz val="10"/>
        <rFont val="ＭＳ Ｐゴシック"/>
        <family val="3"/>
        <charset val="128"/>
      </rPr>
      <t>単位のみ”式”</t>
    </r>
    <r>
      <rPr>
        <sz val="10"/>
        <rFont val="ＭＳ Ｐゴシック"/>
        <family val="3"/>
        <charset val="128"/>
      </rPr>
      <t>で表示。</t>
    </r>
    <r>
      <rPr>
        <b/>
        <sz val="10"/>
        <rFont val="ＭＳ Ｐゴシック"/>
        <family val="3"/>
        <charset val="128"/>
      </rPr>
      <t>(直接入力でもOK)</t>
    </r>
    <rPh sb="1" eb="3">
      <t>ヨウシキ</t>
    </rPh>
    <rPh sb="5" eb="6">
      <t>ウス</t>
    </rPh>
    <rPh sb="11" eb="12">
      <t>ブ</t>
    </rPh>
    <rPh sb="12" eb="13">
      <t>ブ</t>
    </rPh>
    <rPh sb="14" eb="15">
      <t>ハイ</t>
    </rPh>
    <rPh sb="18" eb="20">
      <t>キンガク</t>
    </rPh>
    <rPh sb="20" eb="21">
      <t>ヲ</t>
    </rPh>
    <rPh sb="21" eb="23">
      <t>イレ</t>
    </rPh>
    <rPh sb="26" eb="28">
      <t>タンイ</t>
    </rPh>
    <rPh sb="30" eb="31">
      <t>”</t>
    </rPh>
    <rPh sb="32" eb="34">
      <t>スウリョウ</t>
    </rPh>
    <rPh sb="34" eb="35">
      <t>ハ</t>
    </rPh>
    <rPh sb="39" eb="41">
      <t>ヒョウジ</t>
    </rPh>
    <rPh sb="41" eb="42">
      <t>ヒョウジ</t>
    </rPh>
    <rPh sb="44" eb="46">
      <t>ヨウシキ</t>
    </rPh>
    <rPh sb="50" eb="52">
      <t>タンイ</t>
    </rPh>
    <rPh sb="55" eb="56">
      <t>シキ</t>
    </rPh>
    <rPh sb="58" eb="60">
      <t>ヒョウジ</t>
    </rPh>
    <rPh sb="62" eb="64">
      <t>チョクセツ</t>
    </rPh>
    <rPh sb="65" eb="66">
      <t>ニュウリョク</t>
    </rPh>
    <phoneticPr fontId="2"/>
  </si>
  <si>
    <r>
      <t>　郵便番号欄にも自動で転記されます。(直接入力も可能です)</t>
    </r>
    <r>
      <rPr>
        <b/>
        <sz val="10"/>
        <color rgb="FFFF0000"/>
        <rFont val="ＭＳ Ｐゴシック"/>
        <family val="3"/>
        <charset val="128"/>
      </rPr>
      <t>（例：811-1123ハイフンも入れて入力して下さい。）</t>
    </r>
    <rPh sb="1" eb="5">
      <t>ユウビンバンゴウ</t>
    </rPh>
    <rPh sb="5" eb="6">
      <t>ラン</t>
    </rPh>
    <rPh sb="8" eb="10">
      <t>ジドウ</t>
    </rPh>
    <rPh sb="11" eb="13">
      <t>テンキ</t>
    </rPh>
    <rPh sb="24" eb="26">
      <t>カノウ</t>
    </rPh>
    <rPh sb="48" eb="50">
      <t>ニュウリョク</t>
    </rPh>
    <rPh sb="52" eb="53">
      <t>クダ</t>
    </rPh>
    <phoneticPr fontId="2"/>
  </si>
  <si>
    <t>〇 町名、大字以降は追記してください。半角入力の場合ｽﾍﾟｰｽ右側の変換キーで選択して下さい。</t>
    <rPh sb="2" eb="4">
      <t>チョウメイ</t>
    </rPh>
    <rPh sb="5" eb="7">
      <t>オオアザ</t>
    </rPh>
    <rPh sb="7" eb="9">
      <t>イコウ</t>
    </rPh>
    <rPh sb="10" eb="12">
      <t>ツイキ</t>
    </rPh>
    <rPh sb="19" eb="21">
      <t>ハンカク</t>
    </rPh>
    <rPh sb="21" eb="23">
      <t>ニュウリョク</t>
    </rPh>
    <rPh sb="24" eb="26">
      <t>バアイ</t>
    </rPh>
    <rPh sb="31" eb="33">
      <t>ミギガワ</t>
    </rPh>
    <rPh sb="34" eb="36">
      <t>ヘンカン</t>
    </rPh>
    <rPh sb="39" eb="41">
      <t>センタク</t>
    </rPh>
    <rPh sb="43" eb="44">
      <t>クダ</t>
    </rPh>
    <phoneticPr fontId="2"/>
  </si>
  <si>
    <t>〇電話番号を入力してください。</t>
    <rPh sb="1" eb="5">
      <t>デンワバンゴウ</t>
    </rPh>
    <rPh sb="6" eb="8">
      <t>ニュウリョク</t>
    </rPh>
    <phoneticPr fontId="2"/>
  </si>
  <si>
    <t>②商社情報の入力方法（直接入力も可能です。郵便番号・電話番号など漏れなく入力して下さい。）</t>
    <rPh sb="1" eb="3">
      <t>ショウシャ</t>
    </rPh>
    <rPh sb="3" eb="5">
      <t>ジョウホウ</t>
    </rPh>
    <rPh sb="6" eb="8">
      <t>ニュウリョク</t>
    </rPh>
    <rPh sb="8" eb="10">
      <t>ホウホウ</t>
    </rPh>
    <rPh sb="11" eb="13">
      <t>チョクセツ</t>
    </rPh>
    <rPh sb="13" eb="15">
      <t>ニュウリョク</t>
    </rPh>
    <rPh sb="16" eb="18">
      <t>カノウ</t>
    </rPh>
    <rPh sb="21" eb="25">
      <t>ユウビンバンゴウ</t>
    </rPh>
    <rPh sb="26" eb="28">
      <t>デンワ</t>
    </rPh>
    <rPh sb="28" eb="30">
      <t>バンゴウ</t>
    </rPh>
    <rPh sb="32" eb="33">
      <t>モ</t>
    </rPh>
    <rPh sb="36" eb="38">
      <t>ニュウリョク</t>
    </rPh>
    <rPh sb="40" eb="41">
      <t>クダ</t>
    </rPh>
    <phoneticPr fontId="2"/>
  </si>
  <si>
    <t>〇住所欄にひらがな入力状態で〒番号を入力し、スペースキーを数回押すと住所が自動表示されます。</t>
    <rPh sb="1" eb="3">
      <t>ジュウショ</t>
    </rPh>
    <rPh sb="3" eb="4">
      <t>ラン</t>
    </rPh>
    <rPh sb="9" eb="11">
      <t>ニュウリョク</t>
    </rPh>
    <rPh sb="11" eb="13">
      <t>ジョウタイ</t>
    </rPh>
    <rPh sb="14" eb="17">
      <t>ユウ</t>
    </rPh>
    <rPh sb="18" eb="20">
      <t>ニュウリョク</t>
    </rPh>
    <rPh sb="29" eb="30">
      <t>スウ</t>
    </rPh>
    <rPh sb="37" eb="39">
      <t>ジドウ</t>
    </rPh>
    <phoneticPr fontId="2"/>
  </si>
  <si>
    <r>
      <t>〇社名を入力して下さい。</t>
    </r>
    <r>
      <rPr>
        <b/>
        <u/>
        <sz val="10"/>
        <color rgb="FFFF0000"/>
        <rFont val="ＭＳ Ｐゴシック"/>
        <family val="3"/>
        <charset val="128"/>
      </rPr>
      <t>（印刷後、必ず社印を押印して下さい。）</t>
    </r>
    <rPh sb="1" eb="3">
      <t>シャメイ</t>
    </rPh>
    <rPh sb="4" eb="6">
      <t>ニュウリョク</t>
    </rPh>
    <rPh sb="8" eb="9">
      <t>クダ</t>
    </rPh>
    <rPh sb="13" eb="15">
      <t>インサツ</t>
    </rPh>
    <rPh sb="15" eb="16">
      <t>ゴ</t>
    </rPh>
    <rPh sb="17" eb="18">
      <t>カナラ</t>
    </rPh>
    <rPh sb="19" eb="21">
      <t>シャイン</t>
    </rPh>
    <rPh sb="22" eb="24">
      <t>オウイン</t>
    </rPh>
    <rPh sb="26" eb="27">
      <t>クダ</t>
    </rPh>
    <phoneticPr fontId="2"/>
  </si>
  <si>
    <t>※白抜きの部分は全て埋まっていますか？</t>
    <rPh sb="1" eb="3">
      <t>シロヌ</t>
    </rPh>
    <rPh sb="5" eb="7">
      <t>ブブン</t>
    </rPh>
    <rPh sb="8" eb="9">
      <t>スベ</t>
    </rPh>
    <rPh sb="10" eb="11">
      <t>ウ</t>
    </rPh>
    <phoneticPr fontId="2"/>
  </si>
  <si>
    <t>【印刷の前に】今一度お確かめください。</t>
    <rPh sb="1" eb="3">
      <t>インサツ</t>
    </rPh>
    <rPh sb="4" eb="5">
      <t>マエ</t>
    </rPh>
    <rPh sb="7" eb="10">
      <t>イマイチド</t>
    </rPh>
    <rPh sb="11" eb="12">
      <t>タシ</t>
    </rPh>
    <phoneticPr fontId="2"/>
  </si>
  <si>
    <t>※ドロップダウンは全て選択しましたか？（直接入力も可能です。）</t>
    <rPh sb="9" eb="10">
      <t>スベ</t>
    </rPh>
    <rPh sb="11" eb="13">
      <t>センタク</t>
    </rPh>
    <rPh sb="20" eb="22">
      <t>チョクセツ</t>
    </rPh>
    <rPh sb="22" eb="24">
      <t>ニュウリョク</t>
    </rPh>
    <rPh sb="25" eb="27">
      <t>カノウ</t>
    </rPh>
    <phoneticPr fontId="2"/>
  </si>
  <si>
    <t>【提出について】</t>
    <rPh sb="1" eb="3">
      <t>テイシュツ</t>
    </rPh>
    <phoneticPr fontId="2"/>
  </si>
  <si>
    <r>
      <t>※</t>
    </r>
    <r>
      <rPr>
        <b/>
        <sz val="11"/>
        <rFont val="ＭＳ Ｐゴシック"/>
        <family val="3"/>
        <charset val="128"/>
      </rPr>
      <t>請求書は3部作成して下さい。２部は弊社提出用で、１部は貴社の控えとなります。</t>
    </r>
    <rPh sb="1" eb="4">
      <t>セイキュウショ</t>
    </rPh>
    <rPh sb="6" eb="7">
      <t>ブ</t>
    </rPh>
    <rPh sb="7" eb="9">
      <t>サクセイ</t>
    </rPh>
    <rPh sb="11" eb="12">
      <t>クダ</t>
    </rPh>
    <rPh sb="16" eb="17">
      <t>ブ</t>
    </rPh>
    <rPh sb="18" eb="20">
      <t>ヘイシャ</t>
    </rPh>
    <rPh sb="20" eb="23">
      <t>テイシュツヨウ</t>
    </rPh>
    <rPh sb="26" eb="27">
      <t>ブ</t>
    </rPh>
    <rPh sb="28" eb="30">
      <t>キシャ</t>
    </rPh>
    <rPh sb="31" eb="32">
      <t>ヒカ</t>
    </rPh>
    <phoneticPr fontId="2"/>
  </si>
  <si>
    <r>
      <t>★様式1は、一般外注の</t>
    </r>
    <r>
      <rPr>
        <b/>
        <sz val="11"/>
        <color rgb="FF0070C0"/>
        <rFont val="ＭＳ Ｐゴシック"/>
        <family val="3"/>
        <charset val="128"/>
      </rPr>
      <t>契約用</t>
    </r>
    <r>
      <rPr>
        <b/>
        <sz val="11"/>
        <color rgb="FFFF0000"/>
        <rFont val="ＭＳ Ｐゴシック"/>
        <family val="3"/>
        <charset val="128"/>
      </rPr>
      <t>【工事費】に使用して下さい。契約してない無い場合は</t>
    </r>
    <r>
      <rPr>
        <b/>
        <sz val="11"/>
        <color rgb="FF0070C0"/>
        <rFont val="ＭＳ Ｐゴシック"/>
        <family val="3"/>
        <charset val="128"/>
      </rPr>
      <t>様式2</t>
    </r>
    <r>
      <rPr>
        <b/>
        <sz val="11"/>
        <color rgb="FFFF0000"/>
        <rFont val="ＭＳ Ｐゴシック"/>
        <family val="3"/>
        <charset val="128"/>
      </rPr>
      <t>をご使用下さい。</t>
    </r>
    <rPh sb="1" eb="3">
      <t>ヨウシキ</t>
    </rPh>
    <rPh sb="6" eb="8">
      <t>イッパン</t>
    </rPh>
    <rPh sb="8" eb="10">
      <t>ガイチュウ</t>
    </rPh>
    <rPh sb="20" eb="22">
      <t>シヨウ</t>
    </rPh>
    <rPh sb="24" eb="25">
      <t>クダ</t>
    </rPh>
    <rPh sb="28" eb="30">
      <t>ケイヤク</t>
    </rPh>
    <rPh sb="34" eb="35">
      <t>ナ</t>
    </rPh>
    <rPh sb="36" eb="38">
      <t>バアイ</t>
    </rPh>
    <rPh sb="39" eb="41">
      <t>ヨウシキ</t>
    </rPh>
    <rPh sb="44" eb="46">
      <t>シヨウ</t>
    </rPh>
    <rPh sb="46" eb="47">
      <t>クダ</t>
    </rPh>
    <phoneticPr fontId="2"/>
  </si>
  <si>
    <t>※ドロップダウンで【工事費】を選択したの場合は、セルC15には本体工事等を入力して下さい。</t>
    <rPh sb="10" eb="13">
      <t>コウジヒ</t>
    </rPh>
    <rPh sb="15" eb="17">
      <t>センタク</t>
    </rPh>
    <rPh sb="20" eb="22">
      <t>バアイ</t>
    </rPh>
    <rPh sb="31" eb="33">
      <t>ホンタイ</t>
    </rPh>
    <rPh sb="33" eb="35">
      <t>コウジ</t>
    </rPh>
    <rPh sb="35" eb="36">
      <t>ナド</t>
    </rPh>
    <rPh sb="37" eb="39">
      <t>ニュウリョク</t>
    </rPh>
    <rPh sb="41" eb="42">
      <t>クダ</t>
    </rPh>
    <phoneticPr fontId="2"/>
  </si>
  <si>
    <t>※内訳書として貴社様式の請求書を2部添付して下さい。（※工事の場合は弊社の担当と打合せ後、出来高調書を提出して下さい。）</t>
    <rPh sb="1" eb="4">
      <t>ウチワケショ</t>
    </rPh>
    <rPh sb="7" eb="9">
      <t>キシャ</t>
    </rPh>
    <rPh sb="9" eb="11">
      <t>ヨウシキ</t>
    </rPh>
    <rPh sb="12" eb="15">
      <t>セイキュウショ</t>
    </rPh>
    <rPh sb="17" eb="18">
      <t>ブ</t>
    </rPh>
    <rPh sb="18" eb="20">
      <t>テンプ</t>
    </rPh>
    <rPh sb="22" eb="25">
      <t>ク</t>
    </rPh>
    <rPh sb="28" eb="30">
      <t>コウジ</t>
    </rPh>
    <rPh sb="31" eb="33">
      <t>バアイ</t>
    </rPh>
    <rPh sb="34" eb="36">
      <t>ヘイシャ</t>
    </rPh>
    <rPh sb="37" eb="39">
      <t>タントウ</t>
    </rPh>
    <rPh sb="40" eb="42">
      <t>ウチアワ</t>
    </rPh>
    <rPh sb="43" eb="44">
      <t>ゴ</t>
    </rPh>
    <rPh sb="45" eb="50">
      <t>デキダカ</t>
    </rPh>
    <rPh sb="51" eb="53">
      <t>テイシュツ</t>
    </rPh>
    <rPh sb="55" eb="56">
      <t>クダ</t>
    </rPh>
    <phoneticPr fontId="2"/>
  </si>
  <si>
    <t>（セルC15の内容が取極外の場合は様式2を使用してください。）</t>
    <rPh sb="7" eb="9">
      <t>ナイヨ</t>
    </rPh>
    <rPh sb="10" eb="13">
      <t>トリキメ</t>
    </rPh>
    <rPh sb="14" eb="16">
      <t>バアイ</t>
    </rPh>
    <rPh sb="17" eb="19">
      <t>ヨウシキ</t>
    </rPh>
    <rPh sb="21" eb="23">
      <t>シヨウ</t>
    </rPh>
    <phoneticPr fontId="2"/>
  </si>
  <si>
    <t>※契約工事は契約の金額欄に契約額を入力、今回が1回目の場合前月迄は"0"を入力して下さい。</t>
    <rPh sb="1" eb="3">
      <t>ケイヤク</t>
    </rPh>
    <rPh sb="3" eb="5">
      <t>コウジ</t>
    </rPh>
    <rPh sb="6" eb="8">
      <t>ケイヤク</t>
    </rPh>
    <rPh sb="9" eb="11">
      <t>キンガク</t>
    </rPh>
    <rPh sb="11" eb="12">
      <t>ラン</t>
    </rPh>
    <rPh sb="13" eb="16">
      <t>ケイヤクガク</t>
    </rPh>
    <rPh sb="17" eb="19">
      <t>ニュウリョク</t>
    </rPh>
    <rPh sb="20" eb="22">
      <t>コンカイ</t>
    </rPh>
    <rPh sb="24" eb="26">
      <t>カイメ</t>
    </rPh>
    <rPh sb="27" eb="29">
      <t>バアイ</t>
    </rPh>
    <rPh sb="29" eb="31">
      <t>ゼンゲツ</t>
    </rPh>
    <rPh sb="31" eb="32">
      <t>マデ</t>
    </rPh>
    <rPh sb="37" eb="39">
      <t>ニュウリョク</t>
    </rPh>
    <rPh sb="41" eb="42">
      <t>クダ</t>
    </rPh>
    <phoneticPr fontId="2"/>
  </si>
  <si>
    <r>
      <t>★様式2は【資材代】･【リース料】･【燃料代】･【その他】の単月のみの請求に使用、又は</t>
    </r>
    <r>
      <rPr>
        <b/>
        <sz val="11"/>
        <color rgb="FF0070C0"/>
        <rFont val="ＭＳ Ｐゴシック"/>
        <family val="3"/>
        <charset val="128"/>
      </rPr>
      <t>単価契約でも一式請求の場合に使用</t>
    </r>
    <r>
      <rPr>
        <b/>
        <sz val="11"/>
        <color rgb="FFFF0000"/>
        <rFont val="ＭＳ Ｐゴシック"/>
        <family val="3"/>
        <charset val="128"/>
      </rPr>
      <t>して下さい。</t>
    </r>
    <rPh sb="1" eb="3">
      <t>ヨウシキ</t>
    </rPh>
    <rPh sb="6" eb="9">
      <t>シザイ</t>
    </rPh>
    <rPh sb="19" eb="22">
      <t>ネンリョウダイ</t>
    </rPh>
    <rPh sb="30" eb="32">
      <t>タンゲツ</t>
    </rPh>
    <rPh sb="35" eb="37">
      <t>セイキュウ</t>
    </rPh>
    <rPh sb="38" eb="40">
      <t>シヨウ</t>
    </rPh>
    <rPh sb="41" eb="42">
      <t>マタ</t>
    </rPh>
    <rPh sb="43" eb="45">
      <t>タンカ</t>
    </rPh>
    <rPh sb="45" eb="47">
      <t>ケイヤク</t>
    </rPh>
    <rPh sb="49" eb="51">
      <t>イッシキ</t>
    </rPh>
    <rPh sb="51" eb="53">
      <t>セイキュウ</t>
    </rPh>
    <rPh sb="54" eb="56">
      <t>バアイ</t>
    </rPh>
    <rPh sb="57" eb="59">
      <t>シヨウ</t>
    </rPh>
    <rPh sb="61" eb="62">
      <t>クダ</t>
    </rPh>
    <phoneticPr fontId="2"/>
  </si>
  <si>
    <r>
      <t>※印刷の際、着色部の色は消えます。</t>
    </r>
    <r>
      <rPr>
        <b/>
        <u/>
        <sz val="11"/>
        <rFont val="ＭＳ Ｐゴシック"/>
        <family val="3"/>
        <charset val="128"/>
      </rPr>
      <t>印刷後は必ず社印を押印下さい。</t>
    </r>
    <rPh sb="1" eb="3">
      <t>インサツ</t>
    </rPh>
    <rPh sb="4" eb="5">
      <t>サイ</t>
    </rPh>
    <rPh sb="6" eb="8">
      <t>チャクショク</t>
    </rPh>
    <rPh sb="8" eb="9">
      <t>ブ</t>
    </rPh>
    <rPh sb="10" eb="11">
      <t>イロ</t>
    </rPh>
    <rPh sb="12" eb="13">
      <t>キ</t>
    </rPh>
    <rPh sb="17" eb="19">
      <t>インサツ</t>
    </rPh>
    <rPh sb="19" eb="20">
      <t>ゴ</t>
    </rPh>
    <rPh sb="21" eb="22">
      <t>カナラ</t>
    </rPh>
    <rPh sb="23" eb="25">
      <t>シャイン</t>
    </rPh>
    <rPh sb="26" eb="28">
      <t>オウイン</t>
    </rPh>
    <rPh sb="28" eb="2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</si>
</sst>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yyyy&quot;年&quot;mm&quot;月&quot;dd&quot;日&quot;;@"/>
    <numFmt numFmtId="177" formatCode="#,##0;&quot;▲ &quot;#,##0"/>
    <numFmt numFmtId="178" formatCode="&quot;¥&quot;\ #,##0&quot;_&quot;;&quot;▲ &quot;#,##0&quot;_&quot;"/>
    <numFmt numFmtId="179" formatCode="#,##0.00;&quot;▲ &quot;#,##0.00"/>
    <numFmt numFmtId="180" formatCode="&quot;¥&quot;\ #,##0&quot; _&quot;;&quot;▲ &quot;#,##0&quot; _&quot;"/>
    <numFmt numFmtId="181" formatCode="0.0&quot;%&quot;;&quot;▲ &quot;0.0&quot;%&quot;"/>
    <numFmt numFmtId="182" formatCode="\ @"/>
    <numFmt numFmtId="183" formatCode="yyyy/mm/dd;@"/>
    <numFmt numFmtId="184" formatCode="#,##0.###;&quot;▲ &quot;#,##0.###"/>
    <numFmt numFmtId="185" formatCode="&quot;T &quot;@&quot;  -&quot;"/>
    <numFmt numFmtId="186" formatCode="@&quot;  -&quot;"/>
  </numFmts>
  <fonts count="50"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i/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u val="double"/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ＦＡ Ｐ ゴシック"/>
      <family val="3"/>
      <charset val="128"/>
    </font>
    <font>
      <b/>
      <sz val="10"/>
      <name val="ＭＳ Ｐゴシック"/>
      <family val="3"/>
      <charset val="128"/>
    </font>
    <font>
      <b/>
      <i/>
      <sz val="9"/>
      <color theme="1"/>
      <name val="ＭＳ Ｐゴシック"/>
      <family val="3"/>
      <charset val="128"/>
    </font>
    <font>
      <u val="double"/>
      <sz val="24"/>
      <color theme="1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0"/>
      <color rgb="FF0070C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 val="double"/>
      <sz val="20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color rgb="FF0070C0"/>
      <name val="游ゴシック"/>
      <family val="3"/>
      <charset val="128"/>
      <scheme val="minor"/>
    </font>
    <font>
      <b/>
      <sz val="11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26" fillId="0" borderId="0"/>
    <xf numFmtId="0" fontId="23" fillId="0" borderId="0">
      <alignment vertical="center"/>
    </xf>
  </cellStyleXfs>
  <cellXfs count="296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4" xfId="0" applyFont="1" applyBorder="1">
      <alignment vertical="center"/>
    </xf>
    <xf numFmtId="180" fontId="12" fillId="0" borderId="0" xfId="1" applyNumberFormat="1" applyFont="1" applyFill="1" applyBorder="1" applyAlignment="1" applyProtection="1">
      <alignment horizontal="center"/>
    </xf>
    <xf numFmtId="0" fontId="19" fillId="0" borderId="24" xfId="0" applyFont="1" applyBorder="1">
      <alignment vertical="center"/>
    </xf>
    <xf numFmtId="0" fontId="19" fillId="0" borderId="24" xfId="0" applyFont="1" applyBorder="1" applyAlignment="1">
      <alignment horizontal="right" vertical="center"/>
    </xf>
    <xf numFmtId="0" fontId="5" fillId="0" borderId="0" xfId="0" applyFont="1">
      <alignment vertical="center"/>
    </xf>
    <xf numFmtId="178" fontId="16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178" fontId="12" fillId="0" borderId="0" xfId="1" applyNumberFormat="1" applyFont="1" applyBorder="1" applyAlignment="1" applyProtection="1">
      <alignment vertical="center"/>
    </xf>
    <xf numFmtId="178" fontId="13" fillId="0" borderId="0" xfId="1" applyNumberFormat="1" applyFont="1" applyFill="1" applyBorder="1" applyAlignme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4" fillId="0" borderId="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4" xfId="0" applyFont="1" applyBorder="1" applyAlignment="1">
      <alignment horizontal="distributed" vertical="center" wrapText="1" justifyLastLine="1"/>
    </xf>
    <xf numFmtId="0" fontId="5" fillId="0" borderId="0" xfId="0" applyFont="1" applyAlignment="1">
      <alignment horizontal="center" vertical="distributed" textRotation="255" justifyLastLine="1"/>
    </xf>
    <xf numFmtId="0" fontId="4" fillId="2" borderId="12" xfId="0" applyFont="1" applyFill="1" applyBorder="1" applyAlignment="1">
      <alignment horizontal="right" vertical="center"/>
    </xf>
    <xf numFmtId="0" fontId="4" fillId="2" borderId="12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24" fillId="2" borderId="47" xfId="0" applyFont="1" applyFill="1" applyBorder="1" applyAlignment="1">
      <alignment horizontal="center" vertical="center"/>
    </xf>
    <xf numFmtId="177" fontId="3" fillId="2" borderId="38" xfId="0" applyNumberFormat="1" applyFont="1" applyFill="1" applyBorder="1">
      <alignment vertical="center"/>
    </xf>
    <xf numFmtId="177" fontId="3" fillId="2" borderId="46" xfId="0" applyNumberFormat="1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80" fontId="20" fillId="0" borderId="0" xfId="1" applyNumberFormat="1" applyFont="1" applyFill="1" applyBorder="1" applyAlignment="1" applyProtection="1">
      <alignment horizontal="right" vertical="center" indent="1"/>
    </xf>
    <xf numFmtId="0" fontId="18" fillId="0" borderId="0" xfId="0" applyFont="1" applyAlignment="1"/>
    <xf numFmtId="178" fontId="28" fillId="0" borderId="0" xfId="1" applyNumberFormat="1" applyFont="1" applyBorder="1" applyAlignment="1" applyProtection="1">
      <alignment vertical="center"/>
    </xf>
    <xf numFmtId="180" fontId="28" fillId="0" borderId="0" xfId="1" applyNumberFormat="1" applyFont="1" applyFill="1" applyBorder="1" applyAlignment="1" applyProtection="1">
      <alignment horizontal="right" vertical="center" indent="1"/>
    </xf>
    <xf numFmtId="180" fontId="28" fillId="0" borderId="0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vertical="top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176" fontId="18" fillId="0" borderId="0" xfId="0" applyNumberFormat="1" applyFont="1" applyAlignment="1">
      <alignment horizontal="center" vertical="center" justifyLastLine="1"/>
    </xf>
    <xf numFmtId="177" fontId="3" fillId="2" borderId="66" xfId="0" applyNumberFormat="1" applyFont="1" applyFill="1" applyBorder="1">
      <alignment vertical="center"/>
    </xf>
    <xf numFmtId="181" fontId="5" fillId="2" borderId="67" xfId="2" applyNumberFormat="1" applyFont="1" applyFill="1" applyBorder="1" applyAlignment="1" applyProtection="1">
      <alignment horizontal="distributed" vertical="center" justifyLastLine="1"/>
    </xf>
    <xf numFmtId="0" fontId="11" fillId="0" borderId="69" xfId="0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184" fontId="3" fillId="2" borderId="71" xfId="1" applyNumberFormat="1" applyFont="1" applyFill="1" applyBorder="1" applyAlignment="1" applyProtection="1">
      <alignment vertical="center"/>
    </xf>
    <xf numFmtId="184" fontId="3" fillId="2" borderId="65" xfId="1" applyNumberFormat="1" applyFont="1" applyFill="1" applyBorder="1" applyAlignment="1" applyProtection="1">
      <alignment vertical="center"/>
    </xf>
    <xf numFmtId="184" fontId="3" fillId="2" borderId="54" xfId="1" applyNumberFormat="1" applyFont="1" applyFill="1" applyBorder="1" applyAlignment="1" applyProtection="1">
      <alignment vertical="center"/>
    </xf>
    <xf numFmtId="184" fontId="3" fillId="2" borderId="18" xfId="1" applyNumberFormat="1" applyFont="1" applyFill="1" applyBorder="1" applyAlignment="1" applyProtection="1">
      <alignment vertical="center"/>
    </xf>
    <xf numFmtId="184" fontId="3" fillId="2" borderId="8" xfId="1" applyNumberFormat="1" applyFont="1" applyFill="1" applyBorder="1" applyAlignment="1" applyProtection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24" fillId="2" borderId="64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177" fontId="3" fillId="2" borderId="55" xfId="0" applyNumberFormat="1" applyFont="1" applyFill="1" applyBorder="1">
      <alignment vertical="center"/>
    </xf>
    <xf numFmtId="0" fontId="24" fillId="2" borderId="17" xfId="0" applyFont="1" applyFill="1" applyBorder="1" applyAlignment="1">
      <alignment horizontal="center" vertical="center"/>
    </xf>
    <xf numFmtId="177" fontId="3" fillId="2" borderId="15" xfId="0" applyNumberFormat="1" applyFont="1" applyFill="1" applyBorder="1">
      <alignment vertical="center"/>
    </xf>
    <xf numFmtId="0" fontId="24" fillId="2" borderId="2" xfId="0" applyFont="1" applyFill="1" applyBorder="1" applyAlignment="1">
      <alignment horizontal="center" vertical="center"/>
    </xf>
    <xf numFmtId="177" fontId="3" fillId="0" borderId="7" xfId="0" applyNumberFormat="1" applyFont="1" applyBorder="1">
      <alignment vertical="center"/>
    </xf>
    <xf numFmtId="181" fontId="5" fillId="2" borderId="62" xfId="1" applyNumberFormat="1" applyFont="1" applyFill="1" applyBorder="1" applyAlignment="1" applyProtection="1">
      <alignment horizontal="distributed" vertical="center" justifyLastLine="1"/>
    </xf>
    <xf numFmtId="0" fontId="4" fillId="2" borderId="28" xfId="0" applyFont="1" applyFill="1" applyBorder="1" applyAlignment="1">
      <alignment horizontal="distributed" vertical="center"/>
    </xf>
    <xf numFmtId="0" fontId="5" fillId="2" borderId="25" xfId="0" applyFont="1" applyFill="1" applyBorder="1" applyAlignment="1">
      <alignment horizontal="distributed" vertical="center"/>
    </xf>
    <xf numFmtId="177" fontId="3" fillId="0" borderId="55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0" fontId="3" fillId="2" borderId="70" xfId="1" applyNumberFormat="1" applyFont="1" applyFill="1" applyBorder="1" applyAlignment="1" applyProtection="1">
      <alignment vertical="center"/>
    </xf>
    <xf numFmtId="0" fontId="3" fillId="2" borderId="13" xfId="1" applyNumberFormat="1" applyFont="1" applyFill="1" applyBorder="1" applyAlignment="1" applyProtection="1">
      <alignment vertical="center"/>
    </xf>
    <xf numFmtId="0" fontId="3" fillId="2" borderId="54" xfId="1" applyNumberFormat="1" applyFont="1" applyFill="1" applyBorder="1" applyAlignment="1" applyProtection="1">
      <alignment vertical="center"/>
    </xf>
    <xf numFmtId="0" fontId="3" fillId="2" borderId="8" xfId="1" applyNumberFormat="1" applyFont="1" applyFill="1" applyBorder="1" applyAlignment="1" applyProtection="1">
      <alignment vertical="center"/>
    </xf>
    <xf numFmtId="0" fontId="24" fillId="0" borderId="64" xfId="0" applyFont="1" applyBorder="1" applyAlignment="1">
      <alignment horizontal="center" vertical="center"/>
    </xf>
    <xf numFmtId="185" fontId="3" fillId="0" borderId="57" xfId="0" applyNumberFormat="1" applyFont="1" applyBorder="1" applyAlignment="1">
      <alignment horizontal="right" vertical="center"/>
    </xf>
    <xf numFmtId="186" fontId="3" fillId="0" borderId="5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77" fontId="3" fillId="2" borderId="7" xfId="0" applyNumberFormat="1" applyFont="1" applyFill="1" applyBorder="1">
      <alignment vertical="center"/>
    </xf>
    <xf numFmtId="184" fontId="3" fillId="2" borderId="51" xfId="1" applyNumberFormat="1" applyFont="1" applyFill="1" applyBorder="1" applyAlignment="1" applyProtection="1">
      <alignment horizontal="center" vertical="center"/>
    </xf>
    <xf numFmtId="184" fontId="3" fillId="2" borderId="9" xfId="1" applyNumberFormat="1" applyFont="1" applyFill="1" applyBorder="1" applyAlignment="1" applyProtection="1">
      <alignment horizontal="center" vertical="center"/>
    </xf>
    <xf numFmtId="184" fontId="3" fillId="2" borderId="31" xfId="1" applyNumberFormat="1" applyFont="1" applyFill="1" applyBorder="1" applyAlignment="1" applyProtection="1">
      <alignment horizontal="center" vertical="center"/>
    </xf>
    <xf numFmtId="184" fontId="3" fillId="2" borderId="62" xfId="1" applyNumberFormat="1" applyFont="1" applyFill="1" applyBorder="1" applyAlignment="1" applyProtection="1">
      <alignment horizontal="center" vertical="center" justifyLastLine="1"/>
    </xf>
    <xf numFmtId="184" fontId="3" fillId="0" borderId="51" xfId="1" applyNumberFormat="1" applyFont="1" applyFill="1" applyBorder="1" applyAlignment="1" applyProtection="1">
      <alignment horizontal="center" vertical="center" justifyLastLine="1"/>
    </xf>
    <xf numFmtId="184" fontId="3" fillId="0" borderId="14" xfId="1" applyNumberFormat="1" applyFont="1" applyFill="1" applyBorder="1" applyAlignment="1" applyProtection="1">
      <alignment horizontal="center" vertical="center" justifyLastLine="1"/>
    </xf>
    <xf numFmtId="184" fontId="3" fillId="2" borderId="9" xfId="1" applyNumberFormat="1" applyFont="1" applyFill="1" applyBorder="1" applyAlignment="1" applyProtection="1">
      <alignment horizontal="center" vertical="center" justifyLastLine="1"/>
    </xf>
    <xf numFmtId="184" fontId="3" fillId="2" borderId="51" xfId="1" applyNumberFormat="1" applyFont="1" applyFill="1" applyBorder="1" applyAlignment="1" applyProtection="1">
      <alignment horizontal="center" vertical="center" justifyLastLine="1"/>
    </xf>
    <xf numFmtId="184" fontId="3" fillId="2" borderId="14" xfId="1" applyNumberFormat="1" applyFont="1" applyFill="1" applyBorder="1" applyAlignment="1" applyProtection="1">
      <alignment horizontal="center" vertical="center" justifyLastLine="1"/>
    </xf>
    <xf numFmtId="0" fontId="3" fillId="2" borderId="62" xfId="1" applyNumberFormat="1" applyFont="1" applyFill="1" applyBorder="1" applyAlignment="1" applyProtection="1">
      <alignment horizontal="center" vertical="center" justifyLastLine="1"/>
    </xf>
    <xf numFmtId="0" fontId="3" fillId="2" borderId="9" xfId="1" applyNumberFormat="1" applyFont="1" applyFill="1" applyBorder="1" applyAlignment="1" applyProtection="1">
      <alignment horizontal="center" vertical="center" justifyLastLine="1"/>
    </xf>
    <xf numFmtId="0" fontId="3" fillId="2" borderId="51" xfId="1" applyNumberFormat="1" applyFont="1" applyFill="1" applyBorder="1" applyAlignment="1" applyProtection="1">
      <alignment horizontal="center" vertical="center"/>
    </xf>
    <xf numFmtId="0" fontId="3" fillId="2" borderId="9" xfId="1" applyNumberFormat="1" applyFont="1" applyFill="1" applyBorder="1" applyAlignment="1" applyProtection="1">
      <alignment horizontal="center" vertical="center"/>
    </xf>
    <xf numFmtId="0" fontId="3" fillId="2" borderId="31" xfId="1" applyNumberFormat="1" applyFont="1" applyFill="1" applyBorder="1" applyAlignment="1" applyProtection="1">
      <alignment horizontal="center" vertical="center"/>
    </xf>
    <xf numFmtId="184" fontId="3" fillId="2" borderId="70" xfId="1" applyNumberFormat="1" applyFont="1" applyFill="1" applyBorder="1" applyAlignment="1" applyProtection="1">
      <alignment vertical="center"/>
    </xf>
    <xf numFmtId="184" fontId="3" fillId="2" borderId="13" xfId="1" applyNumberFormat="1" applyFont="1" applyFill="1" applyBorder="1" applyAlignment="1" applyProtection="1">
      <alignment vertical="center"/>
    </xf>
    <xf numFmtId="184" fontId="3" fillId="2" borderId="38" xfId="0" applyNumberFormat="1" applyFont="1" applyFill="1" applyBorder="1">
      <alignment vertical="center"/>
    </xf>
    <xf numFmtId="0" fontId="3" fillId="2" borderId="51" xfId="1" applyNumberFormat="1" applyFont="1" applyFill="1" applyBorder="1" applyAlignment="1" applyProtection="1">
      <alignment horizontal="center" vertical="center" justifyLastLine="1"/>
    </xf>
    <xf numFmtId="0" fontId="3" fillId="2" borderId="14" xfId="1" applyNumberFormat="1" applyFont="1" applyFill="1" applyBorder="1" applyAlignment="1" applyProtection="1">
      <alignment horizontal="center" vertical="center" justifyLastLine="1"/>
    </xf>
    <xf numFmtId="184" fontId="3" fillId="0" borderId="51" xfId="1" applyNumberFormat="1" applyFont="1" applyFill="1" applyBorder="1" applyAlignment="1" applyProtection="1">
      <alignment horizontal="center" vertical="center"/>
    </xf>
    <xf numFmtId="0" fontId="39" fillId="0" borderId="0" xfId="0" applyFont="1">
      <alignment vertical="center"/>
    </xf>
    <xf numFmtId="184" fontId="3" fillId="2" borderId="62" xfId="0" applyNumberFormat="1" applyFont="1" applyFill="1" applyBorder="1">
      <alignment vertical="center"/>
    </xf>
    <xf numFmtId="184" fontId="3" fillId="2" borderId="51" xfId="0" applyNumberFormat="1" applyFont="1" applyFill="1" applyBorder="1">
      <alignment vertical="center"/>
    </xf>
    <xf numFmtId="184" fontId="3" fillId="2" borderId="14" xfId="0" applyNumberFormat="1" applyFont="1" applyFill="1" applyBorder="1">
      <alignment vertical="center"/>
    </xf>
    <xf numFmtId="184" fontId="3" fillId="2" borderId="9" xfId="0" applyNumberFormat="1" applyFont="1" applyFill="1" applyBorder="1">
      <alignment vertical="center"/>
    </xf>
    <xf numFmtId="184" fontId="3" fillId="2" borderId="31" xfId="0" applyNumberFormat="1" applyFont="1" applyFill="1" applyBorder="1">
      <alignment vertical="center"/>
    </xf>
    <xf numFmtId="0" fontId="0" fillId="2" borderId="48" xfId="0" applyFill="1" applyBorder="1">
      <alignment vertical="center"/>
    </xf>
    <xf numFmtId="0" fontId="32" fillId="0" borderId="0" xfId="0" applyFont="1">
      <alignment vertical="center"/>
    </xf>
    <xf numFmtId="0" fontId="29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/>
    </xf>
    <xf numFmtId="0" fontId="45" fillId="0" borderId="0" xfId="0" applyFont="1">
      <alignment vertical="center"/>
    </xf>
    <xf numFmtId="0" fontId="3" fillId="3" borderId="0" xfId="0" applyFont="1" applyFill="1">
      <alignment vertical="center"/>
    </xf>
    <xf numFmtId="0" fontId="36" fillId="3" borderId="0" xfId="0" applyFont="1" applyFill="1" applyAlignment="1">
      <alignment horizontal="left" vertical="center" indent="1"/>
    </xf>
    <xf numFmtId="0" fontId="9" fillId="3" borderId="0" xfId="0" applyFont="1" applyFill="1">
      <alignment vertical="center"/>
    </xf>
    <xf numFmtId="0" fontId="3" fillId="3" borderId="0" xfId="0" applyFont="1" applyFill="1" applyAlignment="1">
      <alignment horizontal="distributed" vertical="center" justifyLastLine="1"/>
    </xf>
    <xf numFmtId="0" fontId="35" fillId="3" borderId="0" xfId="0" applyFont="1" applyFill="1" applyAlignment="1">
      <alignment horizontal="left" vertical="center" indent="1"/>
    </xf>
    <xf numFmtId="176" fontId="14" fillId="3" borderId="0" xfId="0" applyNumberFormat="1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4" fillId="3" borderId="0" xfId="0" applyFont="1" applyFill="1">
      <alignment vertical="center"/>
    </xf>
    <xf numFmtId="176" fontId="24" fillId="3" borderId="0" xfId="0" applyNumberFormat="1" applyFont="1" applyFill="1">
      <alignment vertical="center"/>
    </xf>
    <xf numFmtId="0" fontId="37" fillId="3" borderId="0" xfId="0" applyFont="1" applyFill="1">
      <alignment vertical="center"/>
    </xf>
    <xf numFmtId="0" fontId="36" fillId="3" borderId="0" xfId="0" applyFont="1" applyFill="1">
      <alignment vertical="center"/>
    </xf>
    <xf numFmtId="0" fontId="38" fillId="3" borderId="0" xfId="0" applyFont="1" applyFill="1">
      <alignment vertical="center"/>
    </xf>
    <xf numFmtId="0" fontId="43" fillId="3" borderId="0" xfId="0" applyFont="1" applyFill="1" applyAlignment="1">
      <alignment vertical="top"/>
    </xf>
    <xf numFmtId="0" fontId="37" fillId="3" borderId="0" xfId="0" applyFont="1" applyFill="1" applyAlignment="1"/>
    <xf numFmtId="0" fontId="36" fillId="3" borderId="0" xfId="0" applyFont="1" applyFill="1" applyAlignment="1">
      <alignment horizontal="left" indent="1"/>
    </xf>
    <xf numFmtId="179" fontId="3" fillId="3" borderId="0" xfId="0" applyNumberFormat="1" applyFont="1" applyFill="1">
      <alignment vertical="center"/>
    </xf>
    <xf numFmtId="177" fontId="3" fillId="3" borderId="0" xfId="0" applyNumberFormat="1" applyFont="1" applyFill="1">
      <alignment vertical="center"/>
    </xf>
    <xf numFmtId="0" fontId="3" fillId="3" borderId="0" xfId="0" applyFont="1" applyFill="1" applyAlignment="1">
      <alignment vertical="top"/>
    </xf>
    <xf numFmtId="0" fontId="4" fillId="3" borderId="5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distributed" vertical="center" indent="1" justifyLastLine="1"/>
    </xf>
    <xf numFmtId="0" fontId="3" fillId="3" borderId="48" xfId="0" applyFont="1" applyFill="1" applyBorder="1" applyAlignment="1">
      <alignment horizontal="center" vertical="center"/>
    </xf>
    <xf numFmtId="183" fontId="25" fillId="3" borderId="60" xfId="0" applyNumberFormat="1" applyFont="1" applyFill="1" applyBorder="1">
      <alignment vertical="center"/>
    </xf>
    <xf numFmtId="0" fontId="3" fillId="3" borderId="48" xfId="0" applyFont="1" applyFill="1" applyBorder="1">
      <alignment vertical="center"/>
    </xf>
    <xf numFmtId="183" fontId="25" fillId="3" borderId="1" xfId="0" applyNumberFormat="1" applyFont="1" applyFill="1" applyBorder="1">
      <alignment vertical="center"/>
    </xf>
    <xf numFmtId="183" fontId="25" fillId="3" borderId="48" xfId="0" applyNumberFormat="1" applyFont="1" applyFill="1" applyBorder="1">
      <alignment vertical="center"/>
    </xf>
    <xf numFmtId="0" fontId="5" fillId="3" borderId="0" xfId="0" applyFont="1" applyFill="1" applyAlignment="1">
      <alignment horizontal="distributed" vertical="center" justifyLastLine="1"/>
    </xf>
    <xf numFmtId="38" fontId="5" fillId="3" borderId="0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 vertical="center"/>
    </xf>
    <xf numFmtId="38" fontId="4" fillId="3" borderId="0" xfId="1" applyFont="1" applyFill="1" applyBorder="1" applyProtection="1">
      <alignment vertical="center"/>
    </xf>
    <xf numFmtId="0" fontId="4" fillId="3" borderId="0" xfId="0" applyFont="1" applyFill="1" applyAlignment="1">
      <alignment horizontal="distributed" vertical="center" justifyLastLine="1"/>
    </xf>
    <xf numFmtId="0" fontId="5" fillId="3" borderId="0" xfId="0" applyFont="1" applyFill="1" applyAlignment="1">
      <alignment horizontal="distributed" vertical="center" indent="1" justifyLastLine="1"/>
    </xf>
    <xf numFmtId="0" fontId="1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distributed" textRotation="255" justifyLastLine="1"/>
    </xf>
    <xf numFmtId="0" fontId="23" fillId="3" borderId="0" xfId="0" applyFont="1" applyFill="1" applyAlignment="1"/>
    <xf numFmtId="0" fontId="1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44" fillId="3" borderId="0" xfId="0" applyFont="1" applyFill="1">
      <alignment vertical="center"/>
    </xf>
    <xf numFmtId="0" fontId="23" fillId="3" borderId="0" xfId="0" applyFont="1" applyFill="1">
      <alignment vertical="center"/>
    </xf>
    <xf numFmtId="0" fontId="5" fillId="3" borderId="0" xfId="0" applyFont="1" applyFill="1" applyAlignment="1">
      <alignment horizontal="distributed" vertical="center" indent="2" justifyLastLine="1"/>
    </xf>
    <xf numFmtId="0" fontId="14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4" borderId="3" xfId="0" applyFont="1" applyFill="1" applyBorder="1" applyAlignment="1">
      <alignment horizontal="distributed" vertical="center" justifyLastLine="1"/>
    </xf>
    <xf numFmtId="0" fontId="4" fillId="4" borderId="8" xfId="0" applyFont="1" applyFill="1" applyBorder="1" applyAlignment="1">
      <alignment horizontal="distributed" vertical="center" justifyLastLine="1"/>
    </xf>
    <xf numFmtId="0" fontId="4" fillId="4" borderId="7" xfId="0" applyFont="1" applyFill="1" applyBorder="1" applyAlignment="1">
      <alignment horizontal="distributed" vertical="center" justifyLastLine="1"/>
    </xf>
    <xf numFmtId="0" fontId="5" fillId="4" borderId="3" xfId="0" applyFont="1" applyFill="1" applyBorder="1" applyAlignment="1">
      <alignment horizontal="distributed" vertical="center" wrapText="1" justifyLastLine="1"/>
    </xf>
    <xf numFmtId="0" fontId="5" fillId="4" borderId="44" xfId="0" applyFont="1" applyFill="1" applyBorder="1" applyAlignment="1">
      <alignment horizontal="distributed" vertical="center" wrapText="1" justifyLastLine="1"/>
    </xf>
    <xf numFmtId="0" fontId="24" fillId="4" borderId="64" xfId="0" applyFont="1" applyFill="1" applyBorder="1" applyAlignment="1">
      <alignment horizontal="center" vertical="center"/>
    </xf>
    <xf numFmtId="0" fontId="41" fillId="3" borderId="0" xfId="0" applyFont="1" applyFill="1">
      <alignment vertical="center"/>
    </xf>
    <xf numFmtId="0" fontId="46" fillId="3" borderId="0" xfId="0" applyFont="1" applyFill="1">
      <alignment vertical="center"/>
    </xf>
    <xf numFmtId="0" fontId="24" fillId="5" borderId="53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left" vertical="center" indent="1"/>
    </xf>
    <xf numFmtId="184" fontId="3" fillId="0" borderId="51" xfId="0" applyNumberFormat="1" applyFont="1" applyBorder="1">
      <alignment vertical="center"/>
    </xf>
    <xf numFmtId="184" fontId="3" fillId="0" borderId="14" xfId="0" applyNumberFormat="1" applyFont="1" applyBorder="1">
      <alignment vertical="center"/>
    </xf>
    <xf numFmtId="184" fontId="3" fillId="0" borderId="9" xfId="0" applyNumberFormat="1" applyFont="1" applyBorder="1">
      <alignment vertical="center"/>
    </xf>
    <xf numFmtId="0" fontId="41" fillId="3" borderId="0" xfId="0" applyFont="1" applyFill="1" applyAlignment="1">
      <alignment horizontal="left" vertical="center" indent="1"/>
    </xf>
    <xf numFmtId="0" fontId="37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left" vertical="top" indent="1"/>
    </xf>
    <xf numFmtId="0" fontId="4" fillId="5" borderId="14" xfId="0" applyFont="1" applyFill="1" applyBorder="1" applyAlignment="1">
      <alignment horizontal="left" vertical="center"/>
    </xf>
    <xf numFmtId="0" fontId="4" fillId="0" borderId="62" xfId="0" applyFont="1" applyBorder="1" applyAlignment="1">
      <alignment horizontal="left" vertical="center" shrinkToFit="1"/>
    </xf>
    <xf numFmtId="0" fontId="4" fillId="0" borderId="63" xfId="0" applyFont="1" applyBorder="1" applyAlignment="1">
      <alignment horizontal="left" vertical="center" shrinkToFit="1"/>
    </xf>
    <xf numFmtId="177" fontId="3" fillId="0" borderId="8" xfId="1" applyNumberFormat="1" applyFont="1" applyFill="1" applyBorder="1" applyAlignment="1" applyProtection="1">
      <alignment vertical="center"/>
    </xf>
    <xf numFmtId="177" fontId="3" fillId="0" borderId="10" xfId="1" applyNumberFormat="1" applyFont="1" applyFill="1" applyBorder="1" applyAlignment="1" applyProtection="1">
      <alignment vertical="center"/>
    </xf>
    <xf numFmtId="177" fontId="3" fillId="2" borderId="8" xfId="1" applyNumberFormat="1" applyFont="1" applyFill="1" applyBorder="1" applyAlignment="1" applyProtection="1">
      <alignment vertical="center" justifyLastLine="1"/>
    </xf>
    <xf numFmtId="177" fontId="3" fillId="2" borderId="40" xfId="1" applyNumberFormat="1" applyFont="1" applyFill="1" applyBorder="1" applyAlignment="1" applyProtection="1">
      <alignment vertical="center" justifyLastLine="1"/>
    </xf>
    <xf numFmtId="0" fontId="4" fillId="2" borderId="61" xfId="0" applyFont="1" applyFill="1" applyBorder="1" applyAlignment="1">
      <alignment horizontal="left" vertical="center" indent="1"/>
    </xf>
    <xf numFmtId="0" fontId="4" fillId="2" borderId="62" xfId="0" applyFont="1" applyFill="1" applyBorder="1" applyAlignment="1">
      <alignment horizontal="left" vertical="center" indent="1"/>
    </xf>
    <xf numFmtId="0" fontId="4" fillId="2" borderId="63" xfId="0" applyFont="1" applyFill="1" applyBorder="1" applyAlignment="1">
      <alignment horizontal="left" vertical="center" indent="1"/>
    </xf>
    <xf numFmtId="177" fontId="3" fillId="2" borderId="65" xfId="1" applyNumberFormat="1" applyFont="1" applyFill="1" applyBorder="1" applyAlignment="1" applyProtection="1">
      <alignment vertical="center" justifyLastLine="1"/>
    </xf>
    <xf numFmtId="177" fontId="3" fillId="2" borderId="63" xfId="1" applyNumberFormat="1" applyFont="1" applyFill="1" applyBorder="1" applyAlignment="1" applyProtection="1">
      <alignment vertical="center" justifyLastLine="1"/>
    </xf>
    <xf numFmtId="177" fontId="3" fillId="2" borderId="68" xfId="1" applyNumberFormat="1" applyFont="1" applyFill="1" applyBorder="1" applyAlignment="1" applyProtection="1">
      <alignment vertical="center" justifyLastLine="1"/>
    </xf>
    <xf numFmtId="177" fontId="3" fillId="2" borderId="54" xfId="0" applyNumberFormat="1" applyFont="1" applyFill="1" applyBorder="1">
      <alignment vertical="center"/>
    </xf>
    <xf numFmtId="177" fontId="3" fillId="2" borderId="52" xfId="0" applyNumberFormat="1" applyFont="1" applyFill="1" applyBorder="1">
      <alignment vertical="center"/>
    </xf>
    <xf numFmtId="177" fontId="3" fillId="2" borderId="74" xfId="1" applyNumberFormat="1" applyFont="1" applyFill="1" applyBorder="1" applyAlignment="1" applyProtection="1">
      <alignment vertical="center" justifyLastLine="1"/>
    </xf>
    <xf numFmtId="177" fontId="3" fillId="2" borderId="75" xfId="1" applyNumberFormat="1" applyFont="1" applyFill="1" applyBorder="1" applyAlignment="1" applyProtection="1">
      <alignment vertical="center" justifyLastLine="1"/>
    </xf>
    <xf numFmtId="0" fontId="4" fillId="2" borderId="1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177" fontId="3" fillId="0" borderId="54" xfId="1" applyNumberFormat="1" applyFont="1" applyFill="1" applyBorder="1" applyAlignment="1" applyProtection="1">
      <alignment vertical="center" justifyLastLine="1"/>
    </xf>
    <xf numFmtId="177" fontId="3" fillId="0" borderId="52" xfId="1" applyNumberFormat="1" applyFont="1" applyFill="1" applyBorder="1" applyAlignment="1" applyProtection="1">
      <alignment vertical="center" justifyLastLine="1"/>
    </xf>
    <xf numFmtId="177" fontId="3" fillId="2" borderId="18" xfId="1" applyNumberFormat="1" applyFont="1" applyFill="1" applyBorder="1" applyAlignment="1" applyProtection="1">
      <alignment vertical="center" justifyLastLine="1"/>
    </xf>
    <xf numFmtId="177" fontId="3" fillId="2" borderId="37" xfId="1" applyNumberFormat="1" applyFont="1" applyFill="1" applyBorder="1" applyAlignment="1" applyProtection="1">
      <alignment vertical="center" justifyLastLine="1"/>
    </xf>
    <xf numFmtId="0" fontId="4" fillId="2" borderId="43" xfId="0" applyFont="1" applyFill="1" applyBorder="1" applyAlignment="1">
      <alignment horizontal="left" vertical="center" indent="1"/>
    </xf>
    <xf numFmtId="0" fontId="4" fillId="2" borderId="31" xfId="0" applyFont="1" applyFill="1" applyBorder="1" applyAlignment="1">
      <alignment horizontal="left" vertical="center" indent="1"/>
    </xf>
    <xf numFmtId="0" fontId="4" fillId="2" borderId="39" xfId="0" applyFont="1" applyFill="1" applyBorder="1" applyAlignment="1">
      <alignment horizontal="left" vertical="center" indent="1"/>
    </xf>
    <xf numFmtId="177" fontId="3" fillId="2" borderId="38" xfId="1" applyNumberFormat="1" applyFont="1" applyFill="1" applyBorder="1" applyAlignment="1" applyProtection="1">
      <alignment vertical="center"/>
    </xf>
    <xf numFmtId="177" fontId="3" fillId="2" borderId="39" xfId="1" applyNumberFormat="1" applyFont="1" applyFill="1" applyBorder="1" applyAlignment="1" applyProtection="1">
      <alignment vertical="center"/>
    </xf>
    <xf numFmtId="177" fontId="3" fillId="2" borderId="32" xfId="1" applyNumberFormat="1" applyFont="1" applyFill="1" applyBorder="1" applyAlignment="1" applyProtection="1">
      <alignment vertical="center"/>
    </xf>
    <xf numFmtId="177" fontId="3" fillId="2" borderId="18" xfId="0" applyNumberFormat="1" applyFont="1" applyFill="1" applyBorder="1">
      <alignment vertical="center"/>
    </xf>
    <xf numFmtId="177" fontId="3" fillId="2" borderId="16" xfId="0" applyNumberFormat="1" applyFont="1" applyFill="1" applyBorder="1">
      <alignment vertical="center"/>
    </xf>
    <xf numFmtId="177" fontId="3" fillId="2" borderId="54" xfId="1" applyNumberFormat="1" applyFont="1" applyFill="1" applyBorder="1" applyAlignment="1" applyProtection="1">
      <alignment vertical="center" justifyLastLine="1"/>
    </xf>
    <xf numFmtId="177" fontId="3" fillId="2" borderId="56" xfId="1" applyNumberFormat="1" applyFont="1" applyFill="1" applyBorder="1" applyAlignment="1" applyProtection="1">
      <alignment vertical="center" justifyLastLine="1"/>
    </xf>
    <xf numFmtId="0" fontId="4" fillId="4" borderId="8" xfId="0" applyFont="1" applyFill="1" applyBorder="1" applyAlignment="1">
      <alignment horizontal="distributed" vertical="center" justifyLastLine="1"/>
    </xf>
    <xf numFmtId="0" fontId="4" fillId="4" borderId="40" xfId="0" applyFont="1" applyFill="1" applyBorder="1" applyAlignment="1">
      <alignment horizontal="distributed" vertical="center" justifyLastLine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177" fontId="3" fillId="0" borderId="74" xfId="1" applyNumberFormat="1" applyFont="1" applyFill="1" applyBorder="1" applyAlignment="1" applyProtection="1">
      <alignment vertical="center" justifyLastLine="1"/>
    </xf>
    <xf numFmtId="177" fontId="3" fillId="0" borderId="76" xfId="1" applyNumberFormat="1" applyFont="1" applyFill="1" applyBorder="1" applyAlignment="1" applyProtection="1">
      <alignment vertical="center" justifyLastLine="1"/>
    </xf>
    <xf numFmtId="177" fontId="3" fillId="2" borderId="72" xfId="1" applyNumberFormat="1" applyFont="1" applyFill="1" applyBorder="1" applyAlignment="1" applyProtection="1">
      <alignment vertical="center" justifyLastLine="1"/>
    </xf>
    <xf numFmtId="177" fontId="3" fillId="2" borderId="73" xfId="1" applyNumberFormat="1" applyFont="1" applyFill="1" applyBorder="1" applyAlignment="1" applyProtection="1">
      <alignment vertical="center" justifyLastLine="1"/>
    </xf>
    <xf numFmtId="177" fontId="3" fillId="0" borderId="18" xfId="1" applyNumberFormat="1" applyFont="1" applyFill="1" applyBorder="1" applyAlignment="1" applyProtection="1">
      <alignment vertical="center" justifyLastLine="1"/>
    </xf>
    <xf numFmtId="177" fontId="3" fillId="0" borderId="16" xfId="1" applyNumberFormat="1" applyFont="1" applyFill="1" applyBorder="1" applyAlignment="1" applyProtection="1">
      <alignment vertical="center" justifyLastLine="1"/>
    </xf>
    <xf numFmtId="180" fontId="20" fillId="2" borderId="19" xfId="1" applyNumberFormat="1" applyFont="1" applyFill="1" applyBorder="1" applyAlignment="1" applyProtection="1">
      <alignment horizontal="right" vertical="center" indent="1"/>
    </xf>
    <xf numFmtId="180" fontId="20" fillId="2" borderId="23" xfId="1" applyNumberFormat="1" applyFont="1" applyFill="1" applyBorder="1" applyAlignment="1" applyProtection="1">
      <alignment horizontal="right" vertical="center" indent="1"/>
    </xf>
    <xf numFmtId="180" fontId="20" fillId="2" borderId="20" xfId="1" applyNumberFormat="1" applyFont="1" applyFill="1" applyBorder="1" applyAlignment="1" applyProtection="1">
      <alignment horizontal="right" vertical="center" indent="1"/>
    </xf>
    <xf numFmtId="180" fontId="20" fillId="2" borderId="21" xfId="1" applyNumberFormat="1" applyFont="1" applyFill="1" applyBorder="1" applyAlignment="1" applyProtection="1">
      <alignment horizontal="right" vertical="center" indent="1"/>
    </xf>
    <xf numFmtId="180" fontId="20" fillId="2" borderId="24" xfId="1" applyNumberFormat="1" applyFont="1" applyFill="1" applyBorder="1" applyAlignment="1" applyProtection="1">
      <alignment horizontal="right" vertical="center" indent="1"/>
    </xf>
    <xf numFmtId="180" fontId="20" fillId="2" borderId="22" xfId="1" applyNumberFormat="1" applyFont="1" applyFill="1" applyBorder="1" applyAlignment="1" applyProtection="1">
      <alignment horizontal="right" vertical="center" indent="1"/>
    </xf>
    <xf numFmtId="0" fontId="4" fillId="2" borderId="28" xfId="0" applyFont="1" applyFill="1" applyBorder="1" applyAlignment="1">
      <alignment horizontal="distributed" vertical="center"/>
    </xf>
    <xf numFmtId="182" fontId="17" fillId="0" borderId="0" xfId="0" applyNumberFormat="1" applyFont="1" applyAlignment="1">
      <alignment vertical="center" shrinkToFit="1"/>
    </xf>
    <xf numFmtId="0" fontId="4" fillId="2" borderId="29" xfId="0" applyFont="1" applyFill="1" applyBorder="1" applyAlignment="1">
      <alignment horizontal="right" indent="1" shrinkToFit="1"/>
    </xf>
    <xf numFmtId="0" fontId="5" fillId="4" borderId="25" xfId="0" applyFont="1" applyFill="1" applyBorder="1" applyAlignment="1">
      <alignment horizontal="center" vertical="distributed" textRotation="255" justifyLastLine="1"/>
    </xf>
    <xf numFmtId="0" fontId="5" fillId="4" borderId="28" xfId="0" applyFont="1" applyFill="1" applyBorder="1" applyAlignment="1">
      <alignment horizontal="center" vertical="distributed" textRotation="255" justifyLastLine="1"/>
    </xf>
    <xf numFmtId="0" fontId="5" fillId="4" borderId="30" xfId="0" applyFont="1" applyFill="1" applyBorder="1" applyAlignment="1">
      <alignment horizontal="center" vertical="distributed" textRotation="255" justifyLastLine="1"/>
    </xf>
    <xf numFmtId="0" fontId="4" fillId="4" borderId="45" xfId="0" applyFont="1" applyFill="1" applyBorder="1" applyAlignment="1">
      <alignment horizontal="distributed" vertical="center" justifyLastLine="1"/>
    </xf>
    <xf numFmtId="0" fontId="4" fillId="4" borderId="26" xfId="0" applyFont="1" applyFill="1" applyBorder="1" applyAlignment="1">
      <alignment horizontal="distributed" vertical="center" justifyLastLine="1"/>
    </xf>
    <xf numFmtId="0" fontId="4" fillId="4" borderId="42" xfId="0" applyFont="1" applyFill="1" applyBorder="1" applyAlignment="1">
      <alignment horizontal="distributed" vertical="center" justifyLastLine="1"/>
    </xf>
    <xf numFmtId="0" fontId="4" fillId="4" borderId="5" xfId="0" applyFont="1" applyFill="1" applyBorder="1" applyAlignment="1">
      <alignment horizontal="distributed" vertical="center" justifyLastLine="1"/>
    </xf>
    <xf numFmtId="0" fontId="4" fillId="4" borderId="3" xfId="0" applyFont="1" applyFill="1" applyBorder="1" applyAlignment="1">
      <alignment horizontal="distributed" vertical="center" justifyLastLine="1"/>
    </xf>
    <xf numFmtId="0" fontId="4" fillId="4" borderId="6" xfId="0" applyFont="1" applyFill="1" applyBorder="1" applyAlignment="1">
      <alignment horizontal="distributed" vertical="center" justifyLastLine="1"/>
    </xf>
    <xf numFmtId="0" fontId="4" fillId="4" borderId="33" xfId="0" applyFont="1" applyFill="1" applyBorder="1" applyAlignment="1">
      <alignment horizontal="distributed" vertical="center" justifyLastLine="1"/>
    </xf>
    <xf numFmtId="0" fontId="4" fillId="4" borderId="1" xfId="0" applyFont="1" applyFill="1" applyBorder="1" applyAlignment="1">
      <alignment horizontal="distributed" vertical="center" justifyLastLine="1"/>
    </xf>
    <xf numFmtId="0" fontId="4" fillId="4" borderId="41" xfId="0" applyFont="1" applyFill="1" applyBorder="1" applyAlignment="1">
      <alignment horizontal="distributed" vertical="center" justifyLastLine="1"/>
    </xf>
    <xf numFmtId="0" fontId="4" fillId="4" borderId="34" xfId="0" applyFont="1" applyFill="1" applyBorder="1" applyAlignment="1">
      <alignment horizontal="distributed" vertical="center" justifyLastLine="1"/>
    </xf>
    <xf numFmtId="0" fontId="4" fillId="4" borderId="35" xfId="0" applyFont="1" applyFill="1" applyBorder="1" applyAlignment="1">
      <alignment horizontal="distributed" vertical="center" justifyLastLine="1"/>
    </xf>
    <xf numFmtId="0" fontId="4" fillId="4" borderId="41" xfId="0" applyFont="1" applyFill="1" applyBorder="1" applyAlignment="1">
      <alignment horizontal="distributed" vertical="center" indent="7" justifyLastLine="1"/>
    </xf>
    <xf numFmtId="0" fontId="4" fillId="4" borderId="34" xfId="0" applyFont="1" applyFill="1" applyBorder="1" applyAlignment="1">
      <alignment horizontal="distributed" vertical="center" indent="7" justifyLastLine="1"/>
    </xf>
    <xf numFmtId="0" fontId="4" fillId="4" borderId="36" xfId="0" applyFont="1" applyFill="1" applyBorder="1" applyAlignment="1">
      <alignment horizontal="distributed" vertical="center" indent="7" justifyLastLine="1"/>
    </xf>
    <xf numFmtId="176" fontId="21" fillId="5" borderId="24" xfId="0" applyNumberFormat="1" applyFont="1" applyFill="1" applyBorder="1" applyAlignment="1">
      <alignment horizontal="center" vertical="center" justifyLastLine="1"/>
    </xf>
    <xf numFmtId="0" fontId="4" fillId="2" borderId="30" xfId="0" applyFont="1" applyFill="1" applyBorder="1" applyAlignment="1">
      <alignment horizontal="distributed" vertical="center"/>
    </xf>
    <xf numFmtId="0" fontId="4" fillId="2" borderId="31" xfId="0" applyFont="1" applyFill="1" applyBorder="1" applyAlignment="1">
      <alignment horizontal="distributed" vertical="center"/>
    </xf>
    <xf numFmtId="182" fontId="7" fillId="0" borderId="31" xfId="0" applyNumberFormat="1" applyFont="1" applyBorder="1" applyAlignment="1">
      <alignment vertical="center" shrinkToFit="1"/>
    </xf>
    <xf numFmtId="182" fontId="7" fillId="0" borderId="32" xfId="0" applyNumberFormat="1" applyFont="1" applyBorder="1" applyAlignment="1">
      <alignment vertical="center" shrinkToFit="1"/>
    </xf>
    <xf numFmtId="0" fontId="5" fillId="2" borderId="49" xfId="0" applyFont="1" applyFill="1" applyBorder="1" applyAlignment="1">
      <alignment horizontal="distributed" vertical="center"/>
    </xf>
    <xf numFmtId="0" fontId="5" fillId="2" borderId="57" xfId="0" applyFont="1" applyFill="1" applyBorder="1" applyAlignment="1">
      <alignment horizontal="distributed" vertical="center"/>
    </xf>
    <xf numFmtId="0" fontId="4" fillId="4" borderId="9" xfId="0" applyFont="1" applyFill="1" applyBorder="1" applyAlignment="1">
      <alignment horizontal="distributed" vertical="center" justifyLastLine="1"/>
    </xf>
    <xf numFmtId="0" fontId="4" fillId="4" borderId="10" xfId="0" applyFont="1" applyFill="1" applyBorder="1" applyAlignment="1">
      <alignment horizontal="distributed" vertical="center" justifyLastLine="1"/>
    </xf>
    <xf numFmtId="0" fontId="47" fillId="3" borderId="0" xfId="0" applyFont="1" applyFill="1" applyAlignment="1">
      <alignment horizontal="left" wrapText="1"/>
    </xf>
    <xf numFmtId="0" fontId="22" fillId="0" borderId="0" xfId="0" applyFont="1" applyAlignment="1">
      <alignment horizontal="center" vertical="center"/>
    </xf>
    <xf numFmtId="182" fontId="7" fillId="2" borderId="26" xfId="0" applyNumberFormat="1" applyFont="1" applyFill="1" applyBorder="1" applyAlignment="1">
      <alignment vertical="center" shrinkToFit="1"/>
    </xf>
    <xf numFmtId="182" fontId="7" fillId="2" borderId="27" xfId="0" applyNumberFormat="1" applyFont="1" applyFill="1" applyBorder="1" applyAlignment="1">
      <alignment vertical="center" shrinkToFit="1"/>
    </xf>
    <xf numFmtId="0" fontId="16" fillId="5" borderId="3" xfId="0" applyFont="1" applyFill="1" applyBorder="1" applyAlignment="1">
      <alignment horizontal="right" vertical="center" indent="2"/>
    </xf>
    <xf numFmtId="182" fontId="7" fillId="0" borderId="0" xfId="0" applyNumberFormat="1" applyFont="1" applyAlignment="1">
      <alignment vertical="center" shrinkToFit="1"/>
    </xf>
    <xf numFmtId="182" fontId="7" fillId="0" borderId="29" xfId="0" applyNumberFormat="1" applyFont="1" applyBorder="1" applyAlignment="1">
      <alignment vertical="center" shrinkToFit="1"/>
    </xf>
    <xf numFmtId="0" fontId="5" fillId="0" borderId="25" xfId="0" applyFont="1" applyBorder="1" applyAlignment="1">
      <alignment horizontal="center" vertical="distributed" textRotation="255" justifyLastLine="1"/>
    </xf>
    <xf numFmtId="0" fontId="5" fillId="0" borderId="28" xfId="0" applyFont="1" applyBorder="1" applyAlignment="1">
      <alignment horizontal="center" vertical="distributed" textRotation="255" justifyLastLine="1"/>
    </xf>
    <xf numFmtId="0" fontId="5" fillId="0" borderId="30" xfId="0" applyFont="1" applyBorder="1" applyAlignment="1">
      <alignment horizontal="center" vertical="distributed" textRotation="255" justifyLastLine="1"/>
    </xf>
    <xf numFmtId="0" fontId="4" fillId="0" borderId="45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indent="7" justifyLastLine="1"/>
    </xf>
    <xf numFmtId="0" fontId="4" fillId="0" borderId="34" xfId="0" applyFont="1" applyBorder="1" applyAlignment="1">
      <alignment horizontal="distributed" vertical="center" indent="7" justifyLastLine="1"/>
    </xf>
    <xf numFmtId="0" fontId="4" fillId="0" borderId="36" xfId="0" applyFont="1" applyBorder="1" applyAlignment="1">
      <alignment horizontal="distributed" vertical="center" indent="7" justifyLastLine="1"/>
    </xf>
    <xf numFmtId="177" fontId="3" fillId="2" borderId="8" xfId="1" applyNumberFormat="1" applyFont="1" applyFill="1" applyBorder="1" applyAlignment="1" applyProtection="1">
      <alignment vertical="center"/>
    </xf>
    <xf numFmtId="177" fontId="3" fillId="2" borderId="10" xfId="1" applyNumberFormat="1" applyFont="1" applyFill="1" applyBorder="1" applyAlignment="1" applyProtection="1">
      <alignment vertical="center"/>
    </xf>
    <xf numFmtId="177" fontId="3" fillId="2" borderId="52" xfId="1" applyNumberFormat="1" applyFont="1" applyFill="1" applyBorder="1" applyAlignment="1" applyProtection="1">
      <alignment vertical="center" justifyLastLine="1"/>
    </xf>
    <xf numFmtId="177" fontId="3" fillId="2" borderId="76" xfId="1" applyNumberFormat="1" applyFont="1" applyFill="1" applyBorder="1" applyAlignment="1" applyProtection="1">
      <alignment vertical="center" justifyLastLine="1"/>
    </xf>
    <xf numFmtId="177" fontId="3" fillId="2" borderId="16" xfId="1" applyNumberFormat="1" applyFont="1" applyFill="1" applyBorder="1" applyAlignment="1" applyProtection="1">
      <alignment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40" xfId="0" applyFont="1" applyBorder="1" applyAlignment="1">
      <alignment horizontal="distributed" vertical="center" justifyLastLine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distributed" vertical="center" justifyLastLine="1"/>
    </xf>
  </cellXfs>
  <cellStyles count="6">
    <cellStyle name="パーセント" xfId="2" builtinId="5"/>
    <cellStyle name="桁区切り" xfId="1" builtinId="6"/>
    <cellStyle name="桁区切り 2" xfId="3" xr:uid="{69D9A43A-6B26-4538-B437-8E9269EB1B24}"/>
    <cellStyle name="標準" xfId="0" builtinId="0"/>
    <cellStyle name="標準 2" xfId="4" xr:uid="{3CBDB356-A6DA-49EC-BB7D-185F66A13468}"/>
    <cellStyle name="標準 3" xfId="5" xr:uid="{236F5611-0189-4612-96F2-2BA1A2EF002C}"/>
  </cellStyles>
  <dxfs count="12">
    <dxf>
      <numFmt numFmtId="187" formatCode="#,##0.0"/>
    </dxf>
    <dxf>
      <numFmt numFmtId="187" formatCode="#,##0.0"/>
    </dxf>
    <dxf>
      <numFmt numFmtId="187" formatCode="#,##0.0"/>
    </dxf>
    <dxf>
      <numFmt numFmtId="187" formatCode="#,##0.0"/>
    </dxf>
    <dxf>
      <numFmt numFmtId="3" formatCode="#,##0"/>
    </dxf>
    <dxf>
      <numFmt numFmtId="3" formatCode="#,##0"/>
    </dxf>
    <dxf>
      <numFmt numFmtId="187" formatCode="#,##0.0"/>
    </dxf>
    <dxf>
      <numFmt numFmtId="187" formatCode="#,##0.0"/>
    </dxf>
    <dxf>
      <numFmt numFmtId="187" formatCode="#,##0.0"/>
    </dxf>
    <dxf>
      <numFmt numFmtId="187" formatCode="#,##0.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CCFFFF"/>
      <color rgb="FFFFFFCC"/>
      <color rgb="FFFFCCCC"/>
      <color rgb="FFFF6600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2</xdr:row>
      <xdr:rowOff>0</xdr:rowOff>
    </xdr:from>
    <xdr:to>
      <xdr:col>18</xdr:col>
      <xdr:colOff>123825</xdr:colOff>
      <xdr:row>6</xdr:row>
      <xdr:rowOff>209550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C85D7A8-CE1B-46A8-ACF2-55D923EECFFC}"/>
            </a:ext>
          </a:extLst>
        </xdr:cNvPr>
        <xdr:cNvSpPr/>
      </xdr:nvSpPr>
      <xdr:spPr>
        <a:xfrm>
          <a:off x="9286875" y="657225"/>
          <a:ext cx="238125" cy="1209675"/>
        </a:xfrm>
        <a:prstGeom prst="rightBrace">
          <a:avLst>
            <a:gd name="adj1" fmla="val 0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104775</xdr:colOff>
      <xdr:row>28</xdr:row>
      <xdr:rowOff>66675</xdr:rowOff>
    </xdr:from>
    <xdr:to>
      <xdr:col>19</xdr:col>
      <xdr:colOff>285750</xdr:colOff>
      <xdr:row>38</xdr:row>
      <xdr:rowOff>152400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8AD97754-1DF7-4F2A-9617-8B5339D06565}"/>
            </a:ext>
          </a:extLst>
        </xdr:cNvPr>
        <xdr:cNvSpPr/>
      </xdr:nvSpPr>
      <xdr:spPr>
        <a:xfrm>
          <a:off x="10191750" y="6829425"/>
          <a:ext cx="180975" cy="2200275"/>
        </a:xfrm>
        <a:prstGeom prst="rightBrace">
          <a:avLst>
            <a:gd name="adj1" fmla="val 0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76200</xdr:colOff>
      <xdr:row>9</xdr:row>
      <xdr:rowOff>0</xdr:rowOff>
    </xdr:from>
    <xdr:to>
      <xdr:col>23</xdr:col>
      <xdr:colOff>0</xdr:colOff>
      <xdr:row>12</xdr:row>
      <xdr:rowOff>123825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965C29E8-167F-45DB-86D1-42901AF9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6981" y="2321719"/>
          <a:ext cx="3590925" cy="6596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11906</xdr:colOff>
      <xdr:row>0</xdr:row>
      <xdr:rowOff>226219</xdr:rowOff>
    </xdr:from>
    <xdr:to>
      <xdr:col>24</xdr:col>
      <xdr:colOff>1231981</xdr:colOff>
      <xdr:row>1</xdr:row>
      <xdr:rowOff>202439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50FA802-0EE1-5BC0-D339-FE9C04206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82125" y="226219"/>
          <a:ext cx="6268325" cy="2381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2</xdr:row>
      <xdr:rowOff>0</xdr:rowOff>
    </xdr:from>
    <xdr:to>
      <xdr:col>18</xdr:col>
      <xdr:colOff>123825</xdr:colOff>
      <xdr:row>6</xdr:row>
      <xdr:rowOff>209550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FECBEC4-D05A-40E1-9A3F-94A587540665}"/>
            </a:ext>
          </a:extLst>
        </xdr:cNvPr>
        <xdr:cNvSpPr/>
      </xdr:nvSpPr>
      <xdr:spPr>
        <a:xfrm>
          <a:off x="9286875" y="400050"/>
          <a:ext cx="238125" cy="1209675"/>
        </a:xfrm>
        <a:prstGeom prst="rightBrace">
          <a:avLst>
            <a:gd name="adj1" fmla="val 0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104775</xdr:colOff>
      <xdr:row>28</xdr:row>
      <xdr:rowOff>66675</xdr:rowOff>
    </xdr:from>
    <xdr:to>
      <xdr:col>19</xdr:col>
      <xdr:colOff>285750</xdr:colOff>
      <xdr:row>38</xdr:row>
      <xdr:rowOff>152400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C1544461-F469-4742-BB26-CB583A58A1B0}"/>
            </a:ext>
          </a:extLst>
        </xdr:cNvPr>
        <xdr:cNvSpPr/>
      </xdr:nvSpPr>
      <xdr:spPr>
        <a:xfrm>
          <a:off x="10191750" y="6572250"/>
          <a:ext cx="180975" cy="2181225"/>
        </a:xfrm>
        <a:prstGeom prst="rightBrace">
          <a:avLst>
            <a:gd name="adj1" fmla="val 0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104775</xdr:colOff>
      <xdr:row>2</xdr:row>
      <xdr:rowOff>0</xdr:rowOff>
    </xdr:from>
    <xdr:to>
      <xdr:col>18</xdr:col>
      <xdr:colOff>123825</xdr:colOff>
      <xdr:row>6</xdr:row>
      <xdr:rowOff>209550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6CB2B64D-0152-48B2-AE1A-B8D9C54CD554}"/>
            </a:ext>
          </a:extLst>
        </xdr:cNvPr>
        <xdr:cNvSpPr/>
      </xdr:nvSpPr>
      <xdr:spPr>
        <a:xfrm>
          <a:off x="9286875" y="400050"/>
          <a:ext cx="238125" cy="1209675"/>
        </a:xfrm>
        <a:prstGeom prst="rightBrace">
          <a:avLst>
            <a:gd name="adj1" fmla="val 0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104775</xdr:colOff>
      <xdr:row>2</xdr:row>
      <xdr:rowOff>0</xdr:rowOff>
    </xdr:from>
    <xdr:to>
      <xdr:col>18</xdr:col>
      <xdr:colOff>123825</xdr:colOff>
      <xdr:row>6</xdr:row>
      <xdr:rowOff>209550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37920629-4B17-4C74-9D90-F2CF0BDD998C}"/>
            </a:ext>
          </a:extLst>
        </xdr:cNvPr>
        <xdr:cNvSpPr/>
      </xdr:nvSpPr>
      <xdr:spPr>
        <a:xfrm>
          <a:off x="9286875" y="657225"/>
          <a:ext cx="238125" cy="1209675"/>
        </a:xfrm>
        <a:prstGeom prst="rightBrace">
          <a:avLst>
            <a:gd name="adj1" fmla="val 0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85725</xdr:colOff>
      <xdr:row>9</xdr:row>
      <xdr:rowOff>0</xdr:rowOff>
    </xdr:from>
    <xdr:to>
      <xdr:col>23</xdr:col>
      <xdr:colOff>9525</xdr:colOff>
      <xdr:row>12</xdr:row>
      <xdr:rowOff>123825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E7F8B8D-0D37-198B-D078-1799E1099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305050"/>
          <a:ext cx="35814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17</xdr:col>
      <xdr:colOff>104775</xdr:colOff>
      <xdr:row>2</xdr:row>
      <xdr:rowOff>0</xdr:rowOff>
    </xdr:from>
    <xdr:to>
      <xdr:col>18</xdr:col>
      <xdr:colOff>123825</xdr:colOff>
      <xdr:row>6</xdr:row>
      <xdr:rowOff>209550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E19B0C85-BDB0-4E4B-B2D5-F049425451D4}"/>
            </a:ext>
          </a:extLst>
        </xdr:cNvPr>
        <xdr:cNvSpPr/>
      </xdr:nvSpPr>
      <xdr:spPr>
        <a:xfrm>
          <a:off x="9286875" y="657225"/>
          <a:ext cx="238125" cy="1209675"/>
        </a:xfrm>
        <a:prstGeom prst="rightBrace">
          <a:avLst>
            <a:gd name="adj1" fmla="val 0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11906</xdr:colOff>
      <xdr:row>0</xdr:row>
      <xdr:rowOff>226219</xdr:rowOff>
    </xdr:from>
    <xdr:to>
      <xdr:col>24</xdr:col>
      <xdr:colOff>1231981</xdr:colOff>
      <xdr:row>1</xdr:row>
      <xdr:rowOff>202439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8ED5F2D-1587-405C-93C0-10B60C2E8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13081" y="226219"/>
          <a:ext cx="6249275" cy="2333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44826</xdr:colOff>
      <xdr:row>61</xdr:row>
      <xdr:rowOff>123268</xdr:rowOff>
    </xdr:from>
    <xdr:to>
      <xdr:col>28</xdr:col>
      <xdr:colOff>604392</xdr:colOff>
      <xdr:row>85</xdr:row>
      <xdr:rowOff>105927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84040C9D-512D-1870-C7AE-0D019F8C2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7061" y="13772033"/>
          <a:ext cx="7820978" cy="50925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</xdr:row>
      <xdr:rowOff>201709</xdr:rowOff>
    </xdr:from>
    <xdr:to>
      <xdr:col>13</xdr:col>
      <xdr:colOff>44096</xdr:colOff>
      <xdr:row>27</xdr:row>
      <xdr:rowOff>49897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A3BB437D-2BB1-63FA-7A2E-C59508C86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415"/>
          <a:ext cx="7820978" cy="50925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168092</xdr:rowOff>
    </xdr:from>
    <xdr:to>
      <xdr:col>13</xdr:col>
      <xdr:colOff>44096</xdr:colOff>
      <xdr:row>56</xdr:row>
      <xdr:rowOff>105927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4CE88DF9-5AD9-C189-F9B3-8CF7E5779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3974"/>
          <a:ext cx="7820978" cy="50925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89650</xdr:colOff>
      <xdr:row>62</xdr:row>
      <xdr:rowOff>33622</xdr:rowOff>
    </xdr:from>
    <xdr:to>
      <xdr:col>13</xdr:col>
      <xdr:colOff>133746</xdr:colOff>
      <xdr:row>86</xdr:row>
      <xdr:rowOff>16280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EF5586A4-715E-709A-7E05-57D14A3A2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50" y="13895298"/>
          <a:ext cx="7820978" cy="50925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86595</xdr:colOff>
      <xdr:row>89</xdr:row>
      <xdr:rowOff>190501</xdr:rowOff>
    </xdr:from>
    <xdr:to>
      <xdr:col>13</xdr:col>
      <xdr:colOff>114391</xdr:colOff>
      <xdr:row>114</xdr:row>
      <xdr:rowOff>87588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501589E9-07AA-692F-1E32-BA5C6E2A4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5" y="19500274"/>
          <a:ext cx="7820978" cy="50925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545568</xdr:colOff>
      <xdr:row>33</xdr:row>
      <xdr:rowOff>130070</xdr:rowOff>
    </xdr:from>
    <xdr:to>
      <xdr:col>30</xdr:col>
      <xdr:colOff>9372</xdr:colOff>
      <xdr:row>56</xdr:row>
      <xdr:rowOff>66184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FF637B1-347D-3D74-DD58-CA8B265CE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2686" y="7738864"/>
          <a:ext cx="8540568" cy="48779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503465</xdr:colOff>
      <xdr:row>4</xdr:row>
      <xdr:rowOff>23133</xdr:rowOff>
    </xdr:from>
    <xdr:to>
      <xdr:col>29</xdr:col>
      <xdr:colOff>569665</xdr:colOff>
      <xdr:row>27</xdr:row>
      <xdr:rowOff>60892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CA75C8F-42B1-D9A6-8B54-234CB33D0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3036" y="1179740"/>
          <a:ext cx="8638700" cy="49771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272143</xdr:colOff>
      <xdr:row>16</xdr:row>
      <xdr:rowOff>9525</xdr:rowOff>
    </xdr:from>
    <xdr:to>
      <xdr:col>15</xdr:col>
      <xdr:colOff>435428</xdr:colOff>
      <xdr:row>18</xdr:row>
      <xdr:rowOff>193222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1D6DD1C0-4F12-069E-6022-156E926C1453}"/>
            </a:ext>
          </a:extLst>
        </xdr:cNvPr>
        <xdr:cNvSpPr/>
      </xdr:nvSpPr>
      <xdr:spPr>
        <a:xfrm>
          <a:off x="8806543" y="4381500"/>
          <a:ext cx="1382485" cy="6027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200106</xdr:colOff>
      <xdr:row>48</xdr:row>
      <xdr:rowOff>176893</xdr:rowOff>
    </xdr:from>
    <xdr:to>
      <xdr:col>15</xdr:col>
      <xdr:colOff>30418</xdr:colOff>
      <xdr:row>51</xdr:row>
      <xdr:rowOff>122465</xdr:rowOff>
    </xdr:to>
    <xdr:sp macro="" textlink="">
      <xdr:nvSpPr>
        <xdr:cNvPr id="12" name="矢印: 右 11">
          <a:extLst>
            <a:ext uri="{FF2B5EF4-FFF2-40B4-BE49-F238E27FC236}">
              <a16:creationId xmlns:a16="http://schemas.microsoft.com/office/drawing/2014/main" id="{7E83CF25-6630-4AD4-ACDD-B796A17C818C}"/>
            </a:ext>
          </a:extLst>
        </xdr:cNvPr>
        <xdr:cNvSpPr/>
      </xdr:nvSpPr>
      <xdr:spPr>
        <a:xfrm>
          <a:off x="7976988" y="11024187"/>
          <a:ext cx="1040548" cy="5843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433535</xdr:colOff>
      <xdr:row>75</xdr:row>
      <xdr:rowOff>85171</xdr:rowOff>
    </xdr:from>
    <xdr:to>
      <xdr:col>8</xdr:col>
      <xdr:colOff>526677</xdr:colOff>
      <xdr:row>80</xdr:row>
      <xdr:rowOff>170169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61EC5851-F2C4-5DBA-B044-D9C38D3B7E25}"/>
            </a:ext>
          </a:extLst>
        </xdr:cNvPr>
        <xdr:cNvSpPr/>
      </xdr:nvSpPr>
      <xdr:spPr>
        <a:xfrm>
          <a:off x="2248888" y="16714700"/>
          <a:ext cx="3118730" cy="1149557"/>
        </a:xfrm>
        <a:prstGeom prst="wedgeRoundRectCallout">
          <a:avLst>
            <a:gd name="adj1" fmla="val -98535"/>
            <a:gd name="adj2" fmla="val -60088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資材代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を</a:t>
          </a:r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リース料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にﾄﾞﾛｯﾌﾟﾀﾞｳﾝで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変更すれば入力方法は同じです！</a:t>
          </a:r>
        </a:p>
      </xdr:txBody>
    </xdr:sp>
    <xdr:clientData/>
  </xdr:twoCellAnchor>
  <xdr:twoCellAnchor>
    <xdr:from>
      <xdr:col>2</xdr:col>
      <xdr:colOff>89647</xdr:colOff>
      <xdr:row>112</xdr:row>
      <xdr:rowOff>33618</xdr:rowOff>
    </xdr:from>
    <xdr:to>
      <xdr:col>2</xdr:col>
      <xdr:colOff>285750</xdr:colOff>
      <xdr:row>114</xdr:row>
      <xdr:rowOff>200025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A533D2A0-818A-4069-B72C-58C0001C9AD1}"/>
            </a:ext>
          </a:extLst>
        </xdr:cNvPr>
        <xdr:cNvCxnSpPr/>
      </xdr:nvCxnSpPr>
      <xdr:spPr>
        <a:xfrm flipH="1" flipV="1">
          <a:off x="1299882" y="24574500"/>
          <a:ext cx="196103" cy="59223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44824</xdr:colOff>
      <xdr:row>112</xdr:row>
      <xdr:rowOff>11206</xdr:rowOff>
    </xdr:from>
    <xdr:to>
      <xdr:col>5</xdr:col>
      <xdr:colOff>133350</xdr:colOff>
      <xdr:row>115</xdr:row>
      <xdr:rowOff>57150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BE90551B-ADF4-4511-B1DC-869B9AF3F5AA}"/>
            </a:ext>
          </a:extLst>
        </xdr:cNvPr>
        <xdr:cNvCxnSpPr/>
      </xdr:nvCxnSpPr>
      <xdr:spPr>
        <a:xfrm flipH="1" flipV="1">
          <a:off x="3070412" y="24552088"/>
          <a:ext cx="88526" cy="6846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78441</xdr:colOff>
      <xdr:row>112</xdr:row>
      <xdr:rowOff>11206</xdr:rowOff>
    </xdr:from>
    <xdr:to>
      <xdr:col>9</xdr:col>
      <xdr:colOff>314325</xdr:colOff>
      <xdr:row>115</xdr:row>
      <xdr:rowOff>9525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7AC253E6-6B41-4459-B13B-09EFABDDB7C1}"/>
            </a:ext>
          </a:extLst>
        </xdr:cNvPr>
        <xdr:cNvCxnSpPr/>
      </xdr:nvCxnSpPr>
      <xdr:spPr>
        <a:xfrm flipH="1" flipV="1">
          <a:off x="5524500" y="24552088"/>
          <a:ext cx="235884" cy="63705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212912</xdr:colOff>
      <xdr:row>111</xdr:row>
      <xdr:rowOff>156882</xdr:rowOff>
    </xdr:from>
    <xdr:to>
      <xdr:col>5</xdr:col>
      <xdr:colOff>133350</xdr:colOff>
      <xdr:row>115</xdr:row>
      <xdr:rowOff>47625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778B5170-71E2-455E-915B-3FBF9AA818C3}"/>
            </a:ext>
          </a:extLst>
        </xdr:cNvPr>
        <xdr:cNvCxnSpPr/>
      </xdr:nvCxnSpPr>
      <xdr:spPr>
        <a:xfrm flipH="1" flipV="1">
          <a:off x="2028265" y="24484853"/>
          <a:ext cx="1130673" cy="7423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493059</xdr:colOff>
      <xdr:row>30</xdr:row>
      <xdr:rowOff>95250</xdr:rowOff>
    </xdr:from>
    <xdr:to>
      <xdr:col>11</xdr:col>
      <xdr:colOff>407333</xdr:colOff>
      <xdr:row>43</xdr:row>
      <xdr:rowOff>209549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FDEB16F6-88A0-5812-B0A5-F0CC3D98C0DB}"/>
            </a:ext>
          </a:extLst>
        </xdr:cNvPr>
        <xdr:cNvSpPr/>
      </xdr:nvSpPr>
      <xdr:spPr>
        <a:xfrm>
          <a:off x="2308412" y="7031691"/>
          <a:ext cx="4755215" cy="2915770"/>
        </a:xfrm>
        <a:custGeom>
          <a:avLst/>
          <a:gdLst>
            <a:gd name="connsiteX0" fmla="*/ 0 w 5095875"/>
            <a:gd name="connsiteY0" fmla="*/ 2705100 h 2705100"/>
            <a:gd name="connsiteX1" fmla="*/ 0 w 5095875"/>
            <a:gd name="connsiteY1" fmla="*/ 0 h 2705100"/>
            <a:gd name="connsiteX2" fmla="*/ 5095875 w 5095875"/>
            <a:gd name="connsiteY2" fmla="*/ 0 h 2705100"/>
            <a:gd name="connsiteX3" fmla="*/ 5095875 w 5095875"/>
            <a:gd name="connsiteY3" fmla="*/ 0 h 2705100"/>
            <a:gd name="connsiteX4" fmla="*/ 5095875 w 5095875"/>
            <a:gd name="connsiteY4" fmla="*/ 0 h 2705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095875" h="2705100">
              <a:moveTo>
                <a:pt x="0" y="2705100"/>
              </a:moveTo>
              <a:lnTo>
                <a:pt x="0" y="0"/>
              </a:lnTo>
              <a:lnTo>
                <a:pt x="5095875" y="0"/>
              </a:lnTo>
              <a:lnTo>
                <a:pt x="5095875" y="0"/>
              </a:lnTo>
              <a:lnTo>
                <a:pt x="5095875" y="0"/>
              </a:lnTo>
            </a:path>
          </a:pathLst>
        </a:custGeom>
        <a:noFill/>
        <a:ln>
          <a:solidFill>
            <a:srgbClr val="FF6600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504264</xdr:colOff>
      <xdr:row>30</xdr:row>
      <xdr:rowOff>103094</xdr:rowOff>
    </xdr:from>
    <xdr:to>
      <xdr:col>6</xdr:col>
      <xdr:colOff>504264</xdr:colOff>
      <xdr:row>43</xdr:row>
      <xdr:rowOff>169769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E18BBC2B-D23C-EC47-0BB9-969C45E69A37}"/>
            </a:ext>
          </a:extLst>
        </xdr:cNvPr>
        <xdr:cNvCxnSpPr/>
      </xdr:nvCxnSpPr>
      <xdr:spPr>
        <a:xfrm>
          <a:off x="4134970" y="7039535"/>
          <a:ext cx="0" cy="286814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575982</xdr:colOff>
      <xdr:row>30</xdr:row>
      <xdr:rowOff>101413</xdr:rowOff>
    </xdr:from>
    <xdr:to>
      <xdr:col>8</xdr:col>
      <xdr:colOff>575982</xdr:colOff>
      <xdr:row>43</xdr:row>
      <xdr:rowOff>168088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7FE68E13-C12C-43C2-A5BB-1AD984D75E1D}"/>
            </a:ext>
          </a:extLst>
        </xdr:cNvPr>
        <xdr:cNvCxnSpPr/>
      </xdr:nvCxnSpPr>
      <xdr:spPr>
        <a:xfrm>
          <a:off x="5416923" y="7037854"/>
          <a:ext cx="0" cy="286814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56589</xdr:colOff>
      <xdr:row>30</xdr:row>
      <xdr:rowOff>90207</xdr:rowOff>
    </xdr:from>
    <xdr:to>
      <xdr:col>11</xdr:col>
      <xdr:colOff>56589</xdr:colOff>
      <xdr:row>43</xdr:row>
      <xdr:rowOff>156882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366E26B0-737D-4525-B716-52542D5D219F}"/>
            </a:ext>
          </a:extLst>
        </xdr:cNvPr>
        <xdr:cNvCxnSpPr/>
      </xdr:nvCxnSpPr>
      <xdr:spPr>
        <a:xfrm>
          <a:off x="6712883" y="7026648"/>
          <a:ext cx="0" cy="286814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403411</xdr:colOff>
      <xdr:row>28</xdr:row>
      <xdr:rowOff>112057</xdr:rowOff>
    </xdr:from>
    <xdr:to>
      <xdr:col>5</xdr:col>
      <xdr:colOff>581025</xdr:colOff>
      <xdr:row>43</xdr:row>
      <xdr:rowOff>179294</xdr:rowOff>
    </xdr:to>
    <xdr:sp macro="" textlink="">
      <xdr:nvSpPr>
        <xdr:cNvPr id="24" name="フリーフォーム: 図形 23">
          <a:extLst>
            <a:ext uri="{FF2B5EF4-FFF2-40B4-BE49-F238E27FC236}">
              <a16:creationId xmlns:a16="http://schemas.microsoft.com/office/drawing/2014/main" id="{44E34D5C-FD41-443B-90D2-EB6CAE663A2A}"/>
            </a:ext>
          </a:extLst>
        </xdr:cNvPr>
        <xdr:cNvSpPr/>
      </xdr:nvSpPr>
      <xdr:spPr>
        <a:xfrm>
          <a:off x="2823882" y="6622675"/>
          <a:ext cx="782731" cy="3294531"/>
        </a:xfrm>
        <a:custGeom>
          <a:avLst/>
          <a:gdLst>
            <a:gd name="connsiteX0" fmla="*/ 0 w 5095875"/>
            <a:gd name="connsiteY0" fmla="*/ 2705100 h 2705100"/>
            <a:gd name="connsiteX1" fmla="*/ 0 w 5095875"/>
            <a:gd name="connsiteY1" fmla="*/ 0 h 2705100"/>
            <a:gd name="connsiteX2" fmla="*/ 5095875 w 5095875"/>
            <a:gd name="connsiteY2" fmla="*/ 0 h 2705100"/>
            <a:gd name="connsiteX3" fmla="*/ 5095875 w 5095875"/>
            <a:gd name="connsiteY3" fmla="*/ 0 h 2705100"/>
            <a:gd name="connsiteX4" fmla="*/ 5095875 w 5095875"/>
            <a:gd name="connsiteY4" fmla="*/ 0 h 2705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095875" h="2705100">
              <a:moveTo>
                <a:pt x="0" y="2705100"/>
              </a:moveTo>
              <a:lnTo>
                <a:pt x="0" y="0"/>
              </a:lnTo>
              <a:lnTo>
                <a:pt x="5095875" y="0"/>
              </a:lnTo>
              <a:lnTo>
                <a:pt x="5095875" y="0"/>
              </a:lnTo>
              <a:lnTo>
                <a:pt x="5095875" y="0"/>
              </a:lnTo>
            </a:path>
          </a:pathLst>
        </a:custGeom>
        <a:noFill/>
        <a:ln>
          <a:solidFill>
            <a:srgbClr val="FF6600"/>
          </a:solidFill>
          <a:headEnd type="triangl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275076</xdr:colOff>
      <xdr:row>73</xdr:row>
      <xdr:rowOff>100851</xdr:rowOff>
    </xdr:from>
    <xdr:to>
      <xdr:col>18</xdr:col>
      <xdr:colOff>504264</xdr:colOff>
      <xdr:row>74</xdr:row>
      <xdr:rowOff>195596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66C38B47-96CF-040C-9B9C-4293CCEB1B19}"/>
            </a:ext>
          </a:extLst>
        </xdr:cNvPr>
        <xdr:cNvSpPr/>
      </xdr:nvSpPr>
      <xdr:spPr>
        <a:xfrm>
          <a:off x="10472429" y="16304557"/>
          <a:ext cx="834306" cy="30765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130822</xdr:colOff>
      <xdr:row>79</xdr:row>
      <xdr:rowOff>74400</xdr:rowOff>
    </xdr:from>
    <xdr:to>
      <xdr:col>23</xdr:col>
      <xdr:colOff>537878</xdr:colOff>
      <xdr:row>84</xdr:row>
      <xdr:rowOff>161535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64F78DE9-ECC2-4F54-A52C-785E50CB0361}"/>
            </a:ext>
          </a:extLst>
        </xdr:cNvPr>
        <xdr:cNvSpPr/>
      </xdr:nvSpPr>
      <xdr:spPr>
        <a:xfrm>
          <a:off x="10933293" y="17555576"/>
          <a:ext cx="3432644" cy="1151694"/>
        </a:xfrm>
        <a:prstGeom prst="wedgeRoundRectCallout">
          <a:avLst>
            <a:gd name="adj1" fmla="val -47919"/>
            <a:gd name="adj2" fmla="val -12949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このケースはあまりないと思われます。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・この他では、クレーンや使用量が多い砕石等があるかと思いますが単価が異なる場合、請求明細を添付し、様式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を使用してください。</a:t>
          </a:r>
        </a:p>
      </xdr:txBody>
    </xdr:sp>
    <xdr:clientData/>
  </xdr:twoCellAnchor>
  <xdr:twoCellAnchor editAs="oneCell">
    <xdr:from>
      <xdr:col>16</xdr:col>
      <xdr:colOff>33621</xdr:colOff>
      <xdr:row>90</xdr:row>
      <xdr:rowOff>100856</xdr:rowOff>
    </xdr:from>
    <xdr:to>
      <xdr:col>28</xdr:col>
      <xdr:colOff>593187</xdr:colOff>
      <xdr:row>114</xdr:row>
      <xdr:rowOff>83515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4AAE37FC-EC71-8380-8877-6B82A4A00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856" y="19957680"/>
          <a:ext cx="7820978" cy="50925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9050">
          <a:solidFill>
            <a:srgbClr val="FF0000"/>
          </a:solidFill>
          <a:tailEnd type="triangle" w="lg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0551F-A3BC-49D2-B589-D40A51C48557}">
  <sheetPr>
    <tabColor rgb="FF0070C0"/>
  </sheetPr>
  <dimension ref="A1:AG61"/>
  <sheetViews>
    <sheetView showGridLines="0" tabSelected="1" zoomScale="80" zoomScaleNormal="80" zoomScaleSheetLayoutView="100" workbookViewId="0">
      <selection activeCell="S24" sqref="S24"/>
    </sheetView>
  </sheetViews>
  <sheetFormatPr defaultRowHeight="12"/>
  <cols>
    <col min="1" max="1" width="2.7109375" style="1" customWidth="1"/>
    <col min="2" max="2" width="12.140625" style="1" customWidth="1"/>
    <col min="3" max="3" width="8.7109375" style="1" customWidth="1"/>
    <col min="4" max="4" width="6.5703125" style="1" customWidth="1"/>
    <col min="5" max="5" width="5.7109375" style="1" customWidth="1"/>
    <col min="6" max="6" width="8.5703125" style="1" bestFit="1" customWidth="1"/>
    <col min="7" max="7" width="10.5703125" style="1" bestFit="1" customWidth="1"/>
    <col min="8" max="8" width="13.28515625" style="1" customWidth="1"/>
    <col min="9" max="17" width="7.7109375" style="1" customWidth="1"/>
    <col min="18" max="18" width="3.28515625" style="1" customWidth="1"/>
    <col min="19" max="19" width="10.28515625" style="1" customWidth="1"/>
    <col min="20" max="20" width="19.42578125" style="1" bestFit="1" customWidth="1"/>
    <col min="21" max="21" width="14.85546875" style="1" customWidth="1"/>
    <col min="22" max="24" width="10.28515625" style="1" customWidth="1"/>
    <col min="25" max="25" width="32.7109375" style="1" customWidth="1"/>
    <col min="26" max="26" width="9.42578125" style="1" customWidth="1"/>
    <col min="27" max="27" width="14.42578125" style="1" customWidth="1"/>
    <col min="28" max="126" width="8.7109375" style="1" customWidth="1"/>
    <col min="127" max="16384" width="9.140625" style="1"/>
  </cols>
  <sheetData>
    <row r="1" spans="1:33" ht="20.25" customHeight="1">
      <c r="A1" s="119"/>
      <c r="B1" s="178" t="s">
        <v>97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6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31.5" customHeight="1" thickBot="1">
      <c r="A2" s="262" t="s">
        <v>10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121"/>
      <c r="S2" s="261" t="s">
        <v>89</v>
      </c>
      <c r="T2" s="261"/>
      <c r="U2" s="261"/>
      <c r="V2" s="261"/>
      <c r="W2" s="261"/>
      <c r="X2" s="261"/>
      <c r="Y2" s="261"/>
      <c r="Z2" s="119"/>
      <c r="AA2" s="119"/>
      <c r="AB2" s="119"/>
      <c r="AC2" s="119"/>
      <c r="AD2" s="119"/>
      <c r="AE2" s="119"/>
      <c r="AF2" s="119"/>
      <c r="AG2" s="119"/>
    </row>
    <row r="3" spans="1:33" ht="20.100000000000001" customHeight="1">
      <c r="A3" s="2" t="s">
        <v>9</v>
      </c>
      <c r="B3" s="3"/>
      <c r="C3" s="2"/>
      <c r="L3" s="76" t="s">
        <v>57</v>
      </c>
      <c r="M3" s="263" t="str">
        <f>LEFT(ASC(PHONETIC(M4)),8)</f>
        <v/>
      </c>
      <c r="N3" s="263"/>
      <c r="O3" s="263"/>
      <c r="P3" s="263"/>
      <c r="Q3" s="264"/>
      <c r="R3" s="119"/>
      <c r="S3" s="123" t="s">
        <v>90</v>
      </c>
      <c r="T3" s="124"/>
      <c r="U3" s="125"/>
      <c r="V3" s="125"/>
      <c r="W3" s="125"/>
      <c r="X3" s="125"/>
      <c r="Y3" s="125"/>
      <c r="Z3" s="119"/>
      <c r="AA3" s="119"/>
      <c r="AB3" s="119"/>
      <c r="AC3" s="119"/>
      <c r="AD3" s="119"/>
      <c r="AE3" s="119"/>
      <c r="AF3" s="119"/>
      <c r="AG3" s="119"/>
    </row>
    <row r="4" spans="1:33" ht="20.100000000000001" customHeight="1" thickBot="1">
      <c r="A4" s="265" t="s">
        <v>32</v>
      </c>
      <c r="B4" s="265"/>
      <c r="C4" s="265"/>
      <c r="D4" s="34" t="s">
        <v>2</v>
      </c>
      <c r="E4" s="35"/>
      <c r="G4" s="4" t="s">
        <v>0</v>
      </c>
      <c r="L4" s="75" t="s">
        <v>20</v>
      </c>
      <c r="M4" s="266"/>
      <c r="N4" s="266"/>
      <c r="O4" s="266"/>
      <c r="P4" s="266"/>
      <c r="Q4" s="267"/>
      <c r="R4" s="119"/>
      <c r="S4" s="123" t="s">
        <v>86</v>
      </c>
      <c r="T4" s="124"/>
      <c r="U4" s="125"/>
      <c r="V4" s="125"/>
      <c r="W4" s="125"/>
      <c r="X4" s="125"/>
      <c r="Y4" s="125"/>
      <c r="Z4" s="119"/>
      <c r="AA4" s="119"/>
      <c r="AB4" s="119"/>
      <c r="AC4" s="119"/>
      <c r="AD4" s="119"/>
      <c r="AE4" s="119"/>
      <c r="AF4" s="119"/>
      <c r="AG4" s="119"/>
    </row>
    <row r="5" spans="1:33" ht="21" customHeight="1" thickTop="1">
      <c r="A5" s="5"/>
      <c r="B5" s="5"/>
      <c r="C5" s="5"/>
      <c r="D5" s="6"/>
      <c r="G5" s="226">
        <f>IF(M25=0,0,M25)</f>
        <v>0</v>
      </c>
      <c r="H5" s="227"/>
      <c r="I5" s="228"/>
      <c r="J5" s="7"/>
      <c r="L5" s="232" t="s">
        <v>21</v>
      </c>
      <c r="M5" s="233"/>
      <c r="N5" s="233"/>
      <c r="O5" s="233"/>
      <c r="P5" s="233"/>
      <c r="Q5" s="234" t="s">
        <v>22</v>
      </c>
      <c r="R5" s="119"/>
      <c r="S5" s="123" t="s">
        <v>87</v>
      </c>
      <c r="T5" s="124"/>
      <c r="U5" s="125"/>
      <c r="V5" s="125"/>
      <c r="W5" s="125"/>
      <c r="X5" s="125"/>
      <c r="Y5" s="125"/>
      <c r="Z5" s="119"/>
      <c r="AA5" s="119"/>
      <c r="AB5" s="119"/>
      <c r="AC5" s="119"/>
      <c r="AD5" s="119"/>
      <c r="AE5" s="119"/>
      <c r="AF5" s="119"/>
      <c r="AG5" s="119"/>
    </row>
    <row r="6" spans="1:33" ht="18.95" customHeight="1" thickBot="1">
      <c r="G6" s="229"/>
      <c r="H6" s="230"/>
      <c r="I6" s="231"/>
      <c r="J6" s="7"/>
      <c r="L6" s="232"/>
      <c r="M6" s="233"/>
      <c r="N6" s="233"/>
      <c r="O6" s="233"/>
      <c r="P6" s="233"/>
      <c r="Q6" s="234"/>
      <c r="R6" s="119"/>
      <c r="S6" s="123" t="s">
        <v>91</v>
      </c>
      <c r="T6" s="124"/>
      <c r="U6" s="125"/>
      <c r="V6" s="125"/>
      <c r="W6" s="125"/>
      <c r="X6" s="125"/>
      <c r="Y6" s="125"/>
      <c r="Z6" s="119"/>
      <c r="AA6" s="119"/>
      <c r="AB6" s="119"/>
      <c r="AC6" s="119"/>
      <c r="AD6" s="119"/>
      <c r="AE6" s="119"/>
      <c r="AF6" s="119"/>
      <c r="AG6" s="119"/>
    </row>
    <row r="7" spans="1:33" s="10" customFormat="1" ht="18.95" customHeight="1" thickTop="1" thickBot="1">
      <c r="A7" s="8"/>
      <c r="B7" s="9" t="s">
        <v>29</v>
      </c>
      <c r="C7" s="252">
        <v>44941</v>
      </c>
      <c r="D7" s="252"/>
      <c r="E7" s="252"/>
      <c r="G7" s="40"/>
      <c r="H7" s="11"/>
      <c r="L7" s="253" t="s">
        <v>16</v>
      </c>
      <c r="M7" s="254"/>
      <c r="N7" s="255"/>
      <c r="O7" s="255"/>
      <c r="P7" s="255"/>
      <c r="Q7" s="256"/>
      <c r="R7" s="119"/>
      <c r="S7" s="123" t="s">
        <v>88</v>
      </c>
      <c r="T7" s="124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</row>
    <row r="8" spans="1:33" s="15" customFormat="1" ht="12.75" thickTop="1" thickBot="1">
      <c r="A8" s="45"/>
      <c r="B8" s="46"/>
      <c r="C8" s="47"/>
      <c r="D8" s="47"/>
      <c r="E8" s="47"/>
      <c r="G8" s="40" t="s">
        <v>1</v>
      </c>
      <c r="H8" s="42"/>
      <c r="I8" s="42"/>
      <c r="L8" s="38"/>
      <c r="M8" s="38"/>
      <c r="R8" s="127"/>
      <c r="S8" s="127"/>
      <c r="T8" s="128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</row>
    <row r="9" spans="1:33" ht="20.100000000000001" customHeight="1" thickTop="1" thickBot="1">
      <c r="A9" s="12"/>
      <c r="B9" s="12"/>
      <c r="C9" s="12"/>
      <c r="D9" s="10"/>
      <c r="F9" s="13"/>
      <c r="G9" s="226">
        <f>IF(M20=0,0,M20)</f>
        <v>0</v>
      </c>
      <c r="H9" s="227"/>
      <c r="I9" s="228"/>
      <c r="J9" s="14"/>
      <c r="L9" s="257" t="s">
        <v>46</v>
      </c>
      <c r="M9" s="258"/>
      <c r="N9" s="84"/>
      <c r="O9" s="85"/>
      <c r="P9" s="85"/>
      <c r="Q9" s="51"/>
      <c r="R9" s="129" t="s">
        <v>80</v>
      </c>
      <c r="S9" s="130"/>
      <c r="T9" s="124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</row>
    <row r="10" spans="1:33" s="15" customFormat="1" ht="12.95" customHeight="1" thickBot="1">
      <c r="A10" s="19"/>
      <c r="B10" s="44" t="s">
        <v>18</v>
      </c>
      <c r="F10" s="41"/>
      <c r="G10" s="229"/>
      <c r="H10" s="230"/>
      <c r="I10" s="231"/>
      <c r="J10" s="43"/>
      <c r="L10" s="16"/>
      <c r="M10" s="16"/>
      <c r="N10" s="16"/>
      <c r="R10" s="131"/>
      <c r="S10" s="132"/>
      <c r="T10" s="128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</row>
    <row r="11" spans="1:33" s="15" customFormat="1" ht="20.100000000000001" customHeight="1" thickTop="1" thickBot="1">
      <c r="C11" s="16" t="s">
        <v>17</v>
      </c>
      <c r="D11" s="50"/>
      <c r="E11" s="17" t="s">
        <v>15</v>
      </c>
      <c r="G11" s="39"/>
      <c r="H11" s="39"/>
      <c r="I11" s="39"/>
      <c r="J11" s="7"/>
      <c r="P11" s="18"/>
      <c r="Q11" s="86" t="s">
        <v>58</v>
      </c>
      <c r="R11" s="133"/>
      <c r="S11" s="127"/>
      <c r="T11" s="124"/>
      <c r="U11" s="127"/>
      <c r="V11" s="127"/>
      <c r="W11" s="127"/>
      <c r="X11" s="127"/>
      <c r="Y11" s="127"/>
      <c r="Z11" s="127"/>
      <c r="AA11" s="179"/>
      <c r="AB11" s="127"/>
      <c r="AC11" s="127"/>
      <c r="AD11" s="127"/>
      <c r="AE11" s="127"/>
      <c r="AF11" s="127"/>
      <c r="AG11" s="127"/>
    </row>
    <row r="12" spans="1:33" ht="9.9499999999999993" customHeight="1" thickTop="1" thickBot="1">
      <c r="A12" s="19"/>
      <c r="B12" s="19"/>
      <c r="C12" s="19"/>
      <c r="D12" s="15"/>
      <c r="G12" s="11"/>
      <c r="H12" s="11"/>
      <c r="I12" s="14"/>
      <c r="J12" s="14"/>
      <c r="L12" s="15"/>
      <c r="M12" s="15"/>
      <c r="N12" s="15"/>
      <c r="O12" s="15"/>
      <c r="P12" s="20"/>
      <c r="Q12" s="21"/>
      <c r="R12" s="127"/>
      <c r="S12" s="119"/>
      <c r="T12" s="124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</row>
    <row r="13" spans="1:33" s="10" customFormat="1" ht="15" customHeight="1">
      <c r="A13" s="235" t="s">
        <v>12</v>
      </c>
      <c r="B13" s="238" t="s">
        <v>11</v>
      </c>
      <c r="C13" s="239"/>
      <c r="D13" s="240"/>
      <c r="E13" s="244" t="s">
        <v>3</v>
      </c>
      <c r="F13" s="246" t="s">
        <v>13</v>
      </c>
      <c r="G13" s="247"/>
      <c r="H13" s="248"/>
      <c r="I13" s="249" t="s">
        <v>0</v>
      </c>
      <c r="J13" s="250"/>
      <c r="K13" s="250"/>
      <c r="L13" s="250"/>
      <c r="M13" s="250"/>
      <c r="N13" s="250"/>
      <c r="O13" s="250"/>
      <c r="P13" s="250"/>
      <c r="Q13" s="251"/>
      <c r="R13" s="126"/>
      <c r="S13" s="126"/>
      <c r="T13" s="124"/>
      <c r="U13" s="126"/>
      <c r="V13" s="126"/>
      <c r="W13" s="126"/>
      <c r="X13" s="126"/>
      <c r="Y13" s="126"/>
      <c r="Z13" s="126"/>
      <c r="AA13" s="149"/>
      <c r="AB13" s="126"/>
      <c r="AC13" s="126"/>
      <c r="AD13" s="126"/>
      <c r="AE13" s="126"/>
      <c r="AF13" s="126"/>
      <c r="AG13" s="126"/>
    </row>
    <row r="14" spans="1:33" s="10" customFormat="1" ht="21">
      <c r="A14" s="236"/>
      <c r="B14" s="241"/>
      <c r="C14" s="242"/>
      <c r="D14" s="243"/>
      <c r="E14" s="245"/>
      <c r="F14" s="162" t="s">
        <v>6</v>
      </c>
      <c r="G14" s="163" t="s">
        <v>7</v>
      </c>
      <c r="H14" s="164" t="s">
        <v>8</v>
      </c>
      <c r="I14" s="165" t="s">
        <v>19</v>
      </c>
      <c r="J14" s="214" t="s">
        <v>14</v>
      </c>
      <c r="K14" s="259"/>
      <c r="L14" s="166" t="s">
        <v>19</v>
      </c>
      <c r="M14" s="214" t="s">
        <v>4</v>
      </c>
      <c r="N14" s="260"/>
      <c r="O14" s="166" t="s">
        <v>19</v>
      </c>
      <c r="P14" s="214" t="s">
        <v>5</v>
      </c>
      <c r="Q14" s="215"/>
      <c r="R14" s="126"/>
      <c r="S14" s="126"/>
      <c r="T14" s="124"/>
      <c r="U14" s="126"/>
      <c r="V14" s="126"/>
      <c r="W14" s="126"/>
      <c r="X14" s="126"/>
      <c r="Y14" s="126"/>
      <c r="Z14" s="126"/>
      <c r="AA14" s="149"/>
      <c r="AB14" s="126"/>
      <c r="AC14" s="126"/>
      <c r="AD14" s="126"/>
      <c r="AE14" s="126"/>
      <c r="AF14" s="126"/>
      <c r="AG14" s="126"/>
    </row>
    <row r="15" spans="1:33" s="10" customFormat="1" ht="21" customHeight="1">
      <c r="A15" s="236"/>
      <c r="B15" s="173" t="s">
        <v>48</v>
      </c>
      <c r="C15" s="182"/>
      <c r="D15" s="183"/>
      <c r="E15" s="167"/>
      <c r="F15" s="109"/>
      <c r="G15" s="60"/>
      <c r="H15" s="48">
        <f>IF(ISBLANK($B$15),0,(SUM($H$16:$H$19)))</f>
        <v>0</v>
      </c>
      <c r="I15" s="74">
        <f>IF(B15="","",IF(J15=0,0,IF(AND($H$15=0,J15=0),0,IF(AND($H$15=0,J15&lt;0,J15+P15=0),-100,IF(AND($H$15=0,J15&lt;0),ROUND(IFERROR(J15/$P$15,0*-1)*100,1),IF(AND($H$15=0,J15&gt;0),ROUND(IFERROR(J15/$P$15,0)*100,1),IF(AND($H$15&gt;0,J15&lt;0),ROUND(IFERROR(J15/$H$15,0*-1)*100,1),IF(AND($H$15&gt;0,J15&gt;0),ROUND(IFERROR(J15/$H$15,0)*100,1)))))))))</f>
        <v>0</v>
      </c>
      <c r="J15" s="191">
        <f>IF(ISBLANK($B$15),0,(SUM(J16:J19)))</f>
        <v>0</v>
      </c>
      <c r="K15" s="192">
        <f t="shared" ref="K15" si="0">IF(ISBLANK($B$15),"",(SUM(K16:K18)))</f>
        <v>0</v>
      </c>
      <c r="L15" s="49">
        <f>IF(B15="","",IF(M15=0,0,O15-I15))</f>
        <v>0</v>
      </c>
      <c r="M15" s="191">
        <f>IF(ISBLANK($B$15),0,(SUM(M16:M19)))</f>
        <v>0</v>
      </c>
      <c r="N15" s="192">
        <f t="shared" ref="N15" si="1">IF(ISBLANK($B$15),"",(SUM(N16:N18)))</f>
        <v>0</v>
      </c>
      <c r="O15" s="74">
        <f>IF(B15="","",IF(P15=0,0,IF(AND($H$15=0,P15=0),0,IF(AND($H$15=0,P15&lt;0),-100,IF(AND($H$15=0,P15&gt;0),100,IF(AND($H$15&gt;0,P15&lt;0),ROUND(IFERROR(P15/$H$15,0*-1)*100,1),IF(AND($H$15&gt;0,P15&gt;0),ROUND(IFERROR(P15/$H$15,0)*100,1))))))))</f>
        <v>0</v>
      </c>
      <c r="P15" s="191">
        <f>IF(ISBLANK($B$15),0,(SUM(P16:P19)))</f>
        <v>0</v>
      </c>
      <c r="Q15" s="193">
        <f t="shared" ref="Q15" si="2">IF(ISBLANK($B$15),"",(SUM(Q16:Q18)))</f>
        <v>0</v>
      </c>
      <c r="R15" s="126"/>
      <c r="S15" s="130" t="s">
        <v>98</v>
      </c>
      <c r="T15" s="124"/>
      <c r="U15" s="126"/>
      <c r="V15" s="126"/>
      <c r="W15" s="126"/>
      <c r="X15" s="126"/>
      <c r="Y15" s="126"/>
      <c r="Z15" s="126"/>
      <c r="AA15" s="136"/>
      <c r="AB15" s="126"/>
      <c r="AC15" s="126"/>
      <c r="AD15" s="126"/>
      <c r="AE15" s="126"/>
      <c r="AF15" s="126"/>
      <c r="AG15" s="126"/>
    </row>
    <row r="16" spans="1:33" s="10" customFormat="1" ht="21" customHeight="1">
      <c r="A16" s="236"/>
      <c r="B16" s="36"/>
      <c r="C16" s="218" t="s">
        <v>28</v>
      </c>
      <c r="D16" s="219"/>
      <c r="E16" s="170" t="str">
        <f>IF(AND(H16=0,J16=0,M16=0),"","式")</f>
        <v/>
      </c>
      <c r="F16" s="174"/>
      <c r="G16" s="102"/>
      <c r="H16" s="77"/>
      <c r="I16" s="95"/>
      <c r="J16" s="220"/>
      <c r="K16" s="221"/>
      <c r="L16" s="95"/>
      <c r="M16" s="200"/>
      <c r="N16" s="201"/>
      <c r="O16" s="105" t="str">
        <f>IF(AND(I16="",L16=""),"",I16+L16)</f>
        <v/>
      </c>
      <c r="P16" s="222" t="str">
        <f>IF(AND(J16="",M16=""),"",J16+M16)</f>
        <v/>
      </c>
      <c r="Q16" s="223"/>
      <c r="R16" s="126"/>
      <c r="S16" s="180" t="s">
        <v>100</v>
      </c>
      <c r="T16" s="126"/>
      <c r="U16" s="126"/>
      <c r="V16" s="126"/>
      <c r="W16" s="126"/>
      <c r="X16" s="126"/>
      <c r="Y16" s="126"/>
      <c r="Z16" s="126"/>
      <c r="AA16" s="136"/>
      <c r="AB16" s="126"/>
      <c r="AC16" s="126"/>
      <c r="AD16" s="126"/>
      <c r="AE16" s="126"/>
      <c r="AF16" s="126"/>
      <c r="AG16" s="126"/>
    </row>
    <row r="17" spans="1:33" s="10" customFormat="1" ht="21" customHeight="1">
      <c r="A17" s="236"/>
      <c r="B17" s="28"/>
      <c r="C17" s="198" t="s">
        <v>26</v>
      </c>
      <c r="D17" s="199"/>
      <c r="E17" s="171" t="str">
        <f t="shared" ref="E17:E19" si="3">IF(AND(H17=0,J17=0,M17=0),"","式")</f>
        <v/>
      </c>
      <c r="F17" s="175" t="str">
        <f t="shared" ref="F17:F18" si="4">IF(E17="式",1,"")</f>
        <v/>
      </c>
      <c r="G17" s="103"/>
      <c r="H17" s="78"/>
      <c r="I17" s="96"/>
      <c r="J17" s="224"/>
      <c r="K17" s="225"/>
      <c r="L17" s="96"/>
      <c r="M17" s="200"/>
      <c r="N17" s="201"/>
      <c r="O17" s="106" t="str">
        <f t="shared" ref="O17:P19" si="5">IF(AND(I17="",L17=""),"",I17+L17)</f>
        <v/>
      </c>
      <c r="P17" s="202" t="str">
        <f t="shared" si="5"/>
        <v/>
      </c>
      <c r="Q17" s="203"/>
      <c r="R17" s="126"/>
      <c r="S17" s="180" t="s">
        <v>101</v>
      </c>
      <c r="T17" s="126"/>
      <c r="U17" s="126"/>
      <c r="V17" s="126"/>
      <c r="W17" s="126"/>
      <c r="X17" s="126"/>
      <c r="Y17" s="126"/>
      <c r="Z17" s="126"/>
      <c r="AA17" s="136"/>
      <c r="AB17" s="126"/>
      <c r="AC17" s="126"/>
      <c r="AD17" s="126"/>
      <c r="AE17" s="126"/>
      <c r="AF17" s="126"/>
      <c r="AG17" s="126"/>
    </row>
    <row r="18" spans="1:33" s="10" customFormat="1" ht="21" customHeight="1">
      <c r="A18" s="236"/>
      <c r="B18" s="28"/>
      <c r="C18" s="198" t="s">
        <v>56</v>
      </c>
      <c r="D18" s="199"/>
      <c r="E18" s="171" t="str">
        <f t="shared" si="3"/>
        <v/>
      </c>
      <c r="F18" s="175" t="str">
        <f t="shared" si="4"/>
        <v/>
      </c>
      <c r="G18" s="62"/>
      <c r="H18" s="78"/>
      <c r="I18" s="96"/>
      <c r="J18" s="200"/>
      <c r="K18" s="201"/>
      <c r="L18" s="96"/>
      <c r="M18" s="200"/>
      <c r="N18" s="201"/>
      <c r="O18" s="106" t="str">
        <f t="shared" si="5"/>
        <v/>
      </c>
      <c r="P18" s="202" t="str">
        <f t="shared" si="5"/>
        <v/>
      </c>
      <c r="Q18" s="203"/>
      <c r="R18" s="126"/>
      <c r="S18" s="134"/>
      <c r="T18" s="126"/>
      <c r="U18" s="126"/>
      <c r="V18" s="126"/>
      <c r="W18" s="126"/>
      <c r="X18" s="126"/>
      <c r="Y18" s="126"/>
      <c r="Z18" s="126"/>
      <c r="AA18" s="136"/>
      <c r="AB18" s="126"/>
      <c r="AC18" s="126"/>
      <c r="AD18" s="126"/>
      <c r="AE18" s="126"/>
      <c r="AF18" s="126"/>
      <c r="AG18" s="126"/>
    </row>
    <row r="19" spans="1:33" s="10" customFormat="1" ht="21" customHeight="1">
      <c r="A19" s="236"/>
      <c r="B19" s="37"/>
      <c r="C19" s="216" t="s">
        <v>30</v>
      </c>
      <c r="D19" s="217"/>
      <c r="E19" s="172" t="str">
        <f t="shared" si="3"/>
        <v/>
      </c>
      <c r="F19" s="176"/>
      <c r="G19" s="64"/>
      <c r="H19" s="73"/>
      <c r="I19" s="94"/>
      <c r="J19" s="184"/>
      <c r="K19" s="185"/>
      <c r="L19" s="94"/>
      <c r="M19" s="184"/>
      <c r="N19" s="185"/>
      <c r="O19" s="98" t="str">
        <f t="shared" si="5"/>
        <v/>
      </c>
      <c r="P19" s="186" t="str">
        <f t="shared" si="5"/>
        <v/>
      </c>
      <c r="Q19" s="187"/>
      <c r="R19" s="126"/>
      <c r="S19" s="177" t="s">
        <v>93</v>
      </c>
      <c r="T19" s="126"/>
      <c r="U19" s="126"/>
      <c r="V19" s="126"/>
      <c r="W19" s="126"/>
      <c r="X19" s="126"/>
      <c r="Y19" s="126"/>
      <c r="Z19" s="126"/>
      <c r="AA19" s="136"/>
      <c r="AB19" s="126"/>
      <c r="AC19" s="126"/>
      <c r="AD19" s="126"/>
      <c r="AE19" s="126"/>
      <c r="AF19" s="126"/>
      <c r="AG19" s="126"/>
    </row>
    <row r="20" spans="1:33" s="10" customFormat="1" ht="21" customHeight="1">
      <c r="A20" s="236"/>
      <c r="B20" s="188" t="s">
        <v>53</v>
      </c>
      <c r="C20" s="189"/>
      <c r="D20" s="190"/>
      <c r="E20" s="67"/>
      <c r="F20" s="109"/>
      <c r="G20" s="61"/>
      <c r="H20" s="48">
        <f>SUM(H21:H24)</f>
        <v>0</v>
      </c>
      <c r="I20" s="91"/>
      <c r="J20" s="191">
        <f>SUM(J21:J24)</f>
        <v>0</v>
      </c>
      <c r="K20" s="192">
        <f t="shared" ref="K20" si="6">IF(ISBLANK($B$15),"",(SUM(K21:K23)))</f>
        <v>0</v>
      </c>
      <c r="L20" s="91"/>
      <c r="M20" s="191">
        <f>SUM(M21:M24)</f>
        <v>0</v>
      </c>
      <c r="N20" s="192">
        <f t="shared" ref="N20" si="7">IF(ISBLANK($B$15),"",(SUM(N21:N23)))</f>
        <v>0</v>
      </c>
      <c r="O20" s="97"/>
      <c r="P20" s="191">
        <f>SUM(P21:P24)</f>
        <v>0</v>
      </c>
      <c r="Q20" s="193">
        <f t="shared" ref="Q20" si="8">IF(ISBLANK($B$15),"",(SUM(Q21:Q23)))</f>
        <v>0</v>
      </c>
      <c r="R20" s="126"/>
      <c r="S20" s="177" t="s">
        <v>94</v>
      </c>
      <c r="T20" s="126"/>
      <c r="U20" s="126"/>
      <c r="V20" s="126"/>
      <c r="W20" s="126"/>
      <c r="X20" s="126"/>
      <c r="Y20" s="126"/>
      <c r="Z20" s="126"/>
      <c r="AA20" s="136"/>
      <c r="AB20" s="126"/>
      <c r="AC20" s="126"/>
      <c r="AD20" s="126"/>
      <c r="AE20" s="126"/>
      <c r="AF20" s="126"/>
      <c r="AG20" s="126"/>
    </row>
    <row r="21" spans="1:33" ht="21" customHeight="1">
      <c r="A21" s="236"/>
      <c r="B21" s="36"/>
      <c r="C21" s="54" t="s">
        <v>23</v>
      </c>
      <c r="D21" s="55"/>
      <c r="E21" s="68" t="str">
        <f>IF(AND(G21=0,H21="",I21="",O21=""),"","式")</f>
        <v/>
      </c>
      <c r="F21" s="110" t="str">
        <f>IF(E21="式",1,"")</f>
        <v/>
      </c>
      <c r="G21" s="62"/>
      <c r="H21" s="69" t="str">
        <f>IF(H16="","",ROUND(H16*0.1,0))</f>
        <v/>
      </c>
      <c r="I21" s="88"/>
      <c r="J21" s="194" t="str">
        <f t="shared" ref="J21:K21" si="9">IF(J16="","",ROUND(J16*0.1,0))</f>
        <v/>
      </c>
      <c r="K21" s="195" t="str">
        <f t="shared" si="9"/>
        <v/>
      </c>
      <c r="L21" s="88"/>
      <c r="M21" s="194" t="str">
        <f t="shared" ref="M21:N21" si="10">IF(M16="","",ROUND(M16*0.1,0))</f>
        <v/>
      </c>
      <c r="N21" s="195" t="str">
        <f t="shared" si="10"/>
        <v/>
      </c>
      <c r="O21" s="99" t="str">
        <f t="shared" ref="O21:O24" si="11">IF(AND(I21="",L21=""),"",I21+L21)</f>
        <v/>
      </c>
      <c r="P21" s="196" t="str">
        <f>IF(J21="",M21,IF(M21="",J21,J21+M21))</f>
        <v/>
      </c>
      <c r="Q21" s="197"/>
      <c r="R21" s="119"/>
      <c r="S21" s="177" t="s">
        <v>92</v>
      </c>
      <c r="T21" s="119"/>
      <c r="U21" s="119"/>
      <c r="V21" s="119"/>
      <c r="W21" s="119"/>
      <c r="X21" s="119"/>
      <c r="Y21" s="119"/>
      <c r="Z21" s="119"/>
      <c r="AA21" s="136"/>
      <c r="AB21" s="119"/>
      <c r="AC21" s="119"/>
      <c r="AD21" s="119"/>
      <c r="AE21" s="119"/>
      <c r="AF21" s="119"/>
      <c r="AG21" s="119"/>
    </row>
    <row r="22" spans="1:33" ht="21" customHeight="1">
      <c r="A22" s="236"/>
      <c r="B22" s="28"/>
      <c r="C22" s="52" t="s">
        <v>24</v>
      </c>
      <c r="D22" s="53"/>
      <c r="E22" s="70" t="str">
        <f>IF(AND(G22=0,H22="",I22="",O22=""),"","式")</f>
        <v/>
      </c>
      <c r="F22" s="111" t="str">
        <f>IF(E22="式",1,"")</f>
        <v/>
      </c>
      <c r="G22" s="63"/>
      <c r="H22" s="71" t="str">
        <f>IF(H17="","",ROUND(H17*0.08,0))</f>
        <v/>
      </c>
      <c r="I22" s="88"/>
      <c r="J22" s="210" t="str">
        <f t="shared" ref="J22:K22" si="12">IF(J17="","",ROUND(J17*0.08,0))</f>
        <v/>
      </c>
      <c r="K22" s="211" t="str">
        <f t="shared" si="12"/>
        <v/>
      </c>
      <c r="L22" s="88"/>
      <c r="M22" s="210" t="str">
        <f t="shared" ref="M22:N22" si="13">IF(M17="","",ROUND(M17*0.08,0))</f>
        <v/>
      </c>
      <c r="N22" s="211" t="str">
        <f t="shared" si="13"/>
        <v/>
      </c>
      <c r="O22" s="99" t="str">
        <f t="shared" si="11"/>
        <v/>
      </c>
      <c r="P22" s="202" t="str">
        <f t="shared" ref="P22:P23" si="14">IF(J22="",M22,IF(M22="",J22,J22+M22))</f>
        <v/>
      </c>
      <c r="Q22" s="203"/>
      <c r="R22" s="119"/>
      <c r="S22" s="177" t="s">
        <v>103</v>
      </c>
      <c r="T22" s="119"/>
      <c r="U22" s="119"/>
      <c r="V22" s="119"/>
      <c r="W22" s="119"/>
      <c r="X22" s="119"/>
      <c r="Y22" s="119"/>
      <c r="Z22" s="119"/>
      <c r="AA22" s="136"/>
      <c r="AB22" s="119"/>
      <c r="AC22" s="119"/>
      <c r="AD22" s="119"/>
      <c r="AE22" s="119"/>
      <c r="AF22" s="119"/>
      <c r="AG22" s="119"/>
    </row>
    <row r="23" spans="1:33" ht="21" customHeight="1">
      <c r="A23" s="236"/>
      <c r="B23" s="29"/>
      <c r="C23" s="52" t="s">
        <v>27</v>
      </c>
      <c r="D23" s="53"/>
      <c r="E23" s="70" t="str">
        <f>IF(AND($C$23="対象外",H23=""),"",IF($C$23="軽油税","㍑","式"))</f>
        <v/>
      </c>
      <c r="F23" s="111"/>
      <c r="G23" s="63" t="str">
        <f>IF($C$23="軽油税",32.1,"")</f>
        <v/>
      </c>
      <c r="H23" s="71" t="str">
        <f>IF(AND($C$23="対象外",H18=""),"",IF($C$23="軽油税",ROUND(F23*G23,0),0))</f>
        <v/>
      </c>
      <c r="I23" s="88"/>
      <c r="J23" s="210"/>
      <c r="K23" s="211"/>
      <c r="L23" s="88"/>
      <c r="M23" s="210" t="str">
        <f>IF(AND($C$23="対象外",$H$23=""),"",IF(AND($C$23="軽油税",$J$23=""),H23,""))</f>
        <v/>
      </c>
      <c r="N23" s="211" t="str">
        <f t="shared" ref="N23" si="15">IF(AND($C$23="対象外",N18=""),"",IF($C$23="軽油税",ROUND($F$23*$G$23,0),0))</f>
        <v/>
      </c>
      <c r="O23" s="99" t="str">
        <f t="shared" si="11"/>
        <v/>
      </c>
      <c r="P23" s="212" t="str">
        <f t="shared" si="14"/>
        <v/>
      </c>
      <c r="Q23" s="213"/>
      <c r="R23" s="119"/>
      <c r="S23" s="177" t="s">
        <v>95</v>
      </c>
      <c r="T23" s="119"/>
      <c r="U23" s="119"/>
      <c r="V23" s="119"/>
      <c r="W23" s="119"/>
      <c r="X23" s="119"/>
      <c r="Y23" s="119"/>
      <c r="Z23" s="119"/>
      <c r="AA23" s="136"/>
      <c r="AB23" s="119"/>
      <c r="AC23" s="119"/>
      <c r="AD23" s="119"/>
      <c r="AE23" s="119"/>
      <c r="AF23" s="119"/>
      <c r="AG23" s="119"/>
    </row>
    <row r="24" spans="1:33" ht="21" customHeight="1">
      <c r="A24" s="236"/>
      <c r="B24" s="30"/>
      <c r="C24" s="56" t="s">
        <v>30</v>
      </c>
      <c r="D24" s="57"/>
      <c r="E24" s="72" t="str">
        <f>IF(AND(G24=0,H24="",I24="",L24=""),"","式")</f>
        <v/>
      </c>
      <c r="F24" s="112" t="str">
        <f>IF(E24="式",1,"")</f>
        <v/>
      </c>
      <c r="G24" s="64"/>
      <c r="H24" s="73"/>
      <c r="I24" s="89"/>
      <c r="J24" s="184"/>
      <c r="K24" s="185"/>
      <c r="L24" s="89"/>
      <c r="M24" s="184"/>
      <c r="N24" s="185"/>
      <c r="O24" s="100" t="str">
        <f t="shared" si="11"/>
        <v/>
      </c>
      <c r="P24" s="186" t="str">
        <f>IF(AND(J24="",M24=""),"",IF(J24="",M24,IF(M24="",J24,J24+M24)))</f>
        <v/>
      </c>
      <c r="Q24" s="187"/>
      <c r="R24" s="119"/>
      <c r="S24" s="157" t="s">
        <v>96</v>
      </c>
      <c r="T24" s="119"/>
      <c r="U24" s="119"/>
      <c r="V24" s="119"/>
      <c r="W24" s="119"/>
      <c r="X24" s="119"/>
      <c r="Y24" s="119"/>
      <c r="Z24" s="119"/>
      <c r="AA24" s="136"/>
      <c r="AB24" s="119"/>
      <c r="AC24" s="119"/>
      <c r="AD24" s="119"/>
      <c r="AE24" s="119"/>
      <c r="AF24" s="119"/>
      <c r="AG24" s="119"/>
    </row>
    <row r="25" spans="1:33" ht="21" customHeight="1" thickBot="1">
      <c r="A25" s="237"/>
      <c r="B25" s="204" t="s">
        <v>25</v>
      </c>
      <c r="C25" s="205"/>
      <c r="D25" s="206"/>
      <c r="E25" s="31"/>
      <c r="F25" s="113"/>
      <c r="G25" s="104"/>
      <c r="H25" s="33">
        <f>SUM(H15,H20)</f>
        <v>0</v>
      </c>
      <c r="I25" s="90"/>
      <c r="J25" s="207">
        <f>SUM(J15,J20)</f>
        <v>0</v>
      </c>
      <c r="K25" s="208">
        <f t="shared" ref="K25" si="16">IF(ISBLANK($B$15),"",SUM(K15,K20))</f>
        <v>0</v>
      </c>
      <c r="L25" s="90"/>
      <c r="M25" s="207">
        <f>SUM(M15,M20)</f>
        <v>0</v>
      </c>
      <c r="N25" s="208">
        <f t="shared" ref="N25" si="17">IF(ISBLANK($B$15),"",SUM(N15,N20))</f>
        <v>0</v>
      </c>
      <c r="O25" s="101"/>
      <c r="P25" s="207">
        <f>SUM(P15,P20)</f>
        <v>0</v>
      </c>
      <c r="Q25" s="209">
        <f t="shared" ref="Q25" si="18">IF(ISBLANK($B$15),"",SUM(Q15,Q20))</f>
        <v>0</v>
      </c>
      <c r="R25" s="119"/>
      <c r="S25" s="168" t="s">
        <v>99</v>
      </c>
      <c r="T25" s="119"/>
      <c r="U25" s="119"/>
      <c r="V25" s="119"/>
      <c r="W25" s="119"/>
      <c r="X25" s="119"/>
      <c r="Y25" s="119"/>
      <c r="Z25" s="119"/>
      <c r="AA25" s="136"/>
      <c r="AB25" s="119"/>
      <c r="AC25" s="119"/>
      <c r="AD25" s="119"/>
      <c r="AE25" s="119"/>
      <c r="AF25" s="119"/>
      <c r="AG25" s="119"/>
    </row>
    <row r="26" spans="1:33" ht="14.25" thickBot="1">
      <c r="A26" s="152"/>
      <c r="B26" s="153"/>
      <c r="C26" s="152"/>
      <c r="D26" s="125"/>
      <c r="E26" s="154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19"/>
      <c r="S26" s="119"/>
      <c r="T26" s="119"/>
      <c r="U26" s="137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</row>
    <row r="27" spans="1:33" ht="13.5">
      <c r="A27" s="152"/>
      <c r="B27" s="157" t="s">
        <v>85</v>
      </c>
      <c r="C27" s="152"/>
      <c r="D27" s="125"/>
      <c r="E27" s="154"/>
      <c r="F27" s="135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19"/>
      <c r="S27" s="138" t="s">
        <v>43</v>
      </c>
      <c r="T27" s="127" t="s">
        <v>44</v>
      </c>
      <c r="U27" s="139" t="s">
        <v>32</v>
      </c>
      <c r="V27" s="122"/>
      <c r="W27" s="140" t="s">
        <v>11</v>
      </c>
      <c r="X27" s="140" t="s">
        <v>55</v>
      </c>
      <c r="Y27" s="122"/>
      <c r="Z27" s="119"/>
      <c r="AA27" s="119"/>
      <c r="AB27" s="119"/>
      <c r="AC27" s="119"/>
      <c r="AD27" s="119"/>
      <c r="AE27" s="119"/>
      <c r="AF27" s="119"/>
      <c r="AG27" s="119"/>
    </row>
    <row r="28" spans="1:33" ht="14.25" thickBot="1">
      <c r="A28" s="155"/>
      <c r="B28" s="156"/>
      <c r="C28" s="155"/>
      <c r="D28" s="147"/>
      <c r="E28" s="154"/>
      <c r="F28" s="135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19"/>
      <c r="S28" s="141">
        <v>44849</v>
      </c>
      <c r="T28" s="127" t="s">
        <v>45</v>
      </c>
      <c r="U28" s="142" t="s">
        <v>33</v>
      </c>
      <c r="V28" s="125"/>
      <c r="W28" s="140" t="s">
        <v>48</v>
      </c>
      <c r="X28" s="140" t="s">
        <v>54</v>
      </c>
      <c r="Y28" s="125"/>
      <c r="Z28" s="119"/>
      <c r="AA28" s="119"/>
      <c r="AB28" s="119"/>
      <c r="AC28" s="119"/>
      <c r="AD28" s="119"/>
      <c r="AE28" s="119"/>
      <c r="AF28" s="119"/>
      <c r="AG28" s="119"/>
    </row>
    <row r="29" spans="1:33" ht="13.5">
      <c r="A29" s="125"/>
      <c r="B29" s="129"/>
      <c r="C29" s="125"/>
      <c r="D29" s="119"/>
      <c r="E29" s="154"/>
      <c r="F29" s="135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19"/>
      <c r="S29" s="143">
        <f>EDATE(S28,1)</f>
        <v>44880</v>
      </c>
      <c r="T29" s="119"/>
      <c r="U29" s="142" t="s">
        <v>34</v>
      </c>
      <c r="V29" s="125"/>
      <c r="W29" s="140" t="s">
        <v>49</v>
      </c>
      <c r="X29" s="140" t="s">
        <v>27</v>
      </c>
      <c r="Y29" s="125"/>
      <c r="Z29" s="119"/>
      <c r="AA29" s="119"/>
      <c r="AB29" s="119"/>
      <c r="AC29" s="119"/>
      <c r="AD29" s="119"/>
      <c r="AE29" s="119"/>
      <c r="AF29" s="119"/>
      <c r="AG29" s="119"/>
    </row>
    <row r="30" spans="1:33" ht="13.5">
      <c r="A30" s="119"/>
      <c r="B30" s="157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44">
        <f t="shared" ref="S30:S38" si="19">EDATE(S29,1)</f>
        <v>44910</v>
      </c>
      <c r="T30" s="119"/>
      <c r="U30" s="142" t="s">
        <v>35</v>
      </c>
      <c r="V30" s="125"/>
      <c r="W30" s="140" t="s">
        <v>50</v>
      </c>
      <c r="X30" s="140"/>
      <c r="Y30" s="125"/>
      <c r="Z30" s="119"/>
      <c r="AA30" s="119"/>
      <c r="AB30" s="119"/>
      <c r="AC30" s="119"/>
      <c r="AD30" s="119"/>
      <c r="AE30" s="119"/>
      <c r="AF30" s="119"/>
      <c r="AG30" s="119"/>
    </row>
    <row r="31" spans="1:33" s="10" customFormat="1" ht="13.5">
      <c r="A31" s="158"/>
      <c r="B31" s="157"/>
      <c r="C31" s="158"/>
      <c r="D31" s="158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4">
        <f t="shared" si="19"/>
        <v>44941</v>
      </c>
      <c r="T31" s="126"/>
      <c r="U31" s="142" t="s">
        <v>36</v>
      </c>
      <c r="V31" s="125"/>
      <c r="W31" s="140" t="s">
        <v>52</v>
      </c>
      <c r="X31" s="119"/>
      <c r="Y31" s="125"/>
      <c r="Z31" s="126"/>
      <c r="AA31" s="126"/>
      <c r="AB31" s="126"/>
      <c r="AC31" s="126"/>
      <c r="AD31" s="126"/>
      <c r="AE31" s="126"/>
      <c r="AF31" s="126"/>
      <c r="AG31" s="126"/>
    </row>
    <row r="32" spans="1:33" ht="18" customHeight="1">
      <c r="A32" s="155"/>
      <c r="B32" s="159"/>
      <c r="C32" s="155"/>
      <c r="D32" s="145"/>
      <c r="E32" s="160"/>
      <c r="F32" s="145"/>
      <c r="G32" s="145"/>
      <c r="H32" s="145"/>
      <c r="I32" s="145"/>
      <c r="J32" s="145"/>
      <c r="K32" s="145"/>
      <c r="L32" s="146"/>
      <c r="M32" s="146"/>
      <c r="N32" s="146"/>
      <c r="O32" s="146"/>
      <c r="P32" s="146"/>
      <c r="Q32" s="147"/>
      <c r="R32" s="145"/>
      <c r="S32" s="144">
        <f t="shared" si="19"/>
        <v>44972</v>
      </c>
      <c r="T32" s="119"/>
      <c r="U32" s="142" t="s">
        <v>37</v>
      </c>
      <c r="V32" s="119"/>
      <c r="W32" s="140" t="s">
        <v>51</v>
      </c>
      <c r="X32" s="126"/>
      <c r="Y32" s="119"/>
      <c r="Z32" s="119"/>
      <c r="AA32" s="119"/>
      <c r="AB32" s="119"/>
      <c r="AC32" s="119"/>
      <c r="AD32" s="119"/>
      <c r="AE32" s="119"/>
      <c r="AF32" s="119"/>
      <c r="AG32" s="119"/>
    </row>
    <row r="33" spans="1:33" ht="18" customHeight="1">
      <c r="A33" s="127"/>
      <c r="B33" s="119"/>
      <c r="C33" s="127"/>
      <c r="D33" s="127"/>
      <c r="E33" s="127"/>
      <c r="F33" s="127"/>
      <c r="G33" s="127"/>
      <c r="H33" s="127"/>
      <c r="I33" s="127"/>
      <c r="J33" s="127"/>
      <c r="K33" s="148"/>
      <c r="L33" s="148"/>
      <c r="M33" s="148"/>
      <c r="N33" s="148"/>
      <c r="O33" s="119"/>
      <c r="P33" s="119"/>
      <c r="Q33" s="119"/>
      <c r="R33" s="126"/>
      <c r="S33" s="144">
        <f t="shared" si="19"/>
        <v>45000</v>
      </c>
      <c r="T33" s="119"/>
      <c r="U33" s="142" t="s">
        <v>38</v>
      </c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</row>
    <row r="34" spans="1:33" ht="18" customHeight="1">
      <c r="A34" s="127"/>
      <c r="B34" s="129"/>
      <c r="C34" s="127"/>
      <c r="D34" s="127"/>
      <c r="E34" s="127"/>
      <c r="F34" s="127"/>
      <c r="G34" s="127"/>
      <c r="H34" s="127"/>
      <c r="I34" s="127"/>
      <c r="J34" s="127"/>
      <c r="K34" s="148"/>
      <c r="L34" s="148"/>
      <c r="M34" s="148"/>
      <c r="N34" s="148"/>
      <c r="O34" s="119"/>
      <c r="P34" s="119"/>
      <c r="Q34" s="119"/>
      <c r="R34" s="126"/>
      <c r="S34" s="144">
        <f t="shared" si="19"/>
        <v>45031</v>
      </c>
      <c r="T34" s="119" t="s">
        <v>47</v>
      </c>
      <c r="U34" s="142" t="s">
        <v>39</v>
      </c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</row>
    <row r="35" spans="1:33" ht="18" customHeight="1">
      <c r="A35" s="127"/>
      <c r="B35" s="129"/>
      <c r="C35" s="127"/>
      <c r="D35" s="127"/>
      <c r="E35" s="127"/>
      <c r="F35" s="127"/>
      <c r="G35" s="127"/>
      <c r="H35" s="127"/>
      <c r="I35" s="127"/>
      <c r="J35" s="127"/>
      <c r="K35" s="148"/>
      <c r="L35" s="148"/>
      <c r="M35" s="148"/>
      <c r="N35" s="148"/>
      <c r="O35" s="119"/>
      <c r="P35" s="119"/>
      <c r="Q35" s="119"/>
      <c r="R35" s="126"/>
      <c r="S35" s="144">
        <f t="shared" si="19"/>
        <v>45061</v>
      </c>
      <c r="T35" s="119"/>
      <c r="U35" s="142" t="s">
        <v>40</v>
      </c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1:33" ht="18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48"/>
      <c r="L36" s="148"/>
      <c r="M36" s="148"/>
      <c r="N36" s="148"/>
      <c r="O36" s="119"/>
      <c r="P36" s="119"/>
      <c r="Q36" s="119"/>
      <c r="R36" s="126"/>
      <c r="S36" s="144">
        <f t="shared" si="19"/>
        <v>45092</v>
      </c>
      <c r="T36" s="119"/>
      <c r="U36" s="142" t="s">
        <v>31</v>
      </c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</row>
    <row r="37" spans="1:33" ht="18" customHeight="1">
      <c r="A37" s="127"/>
      <c r="B37" s="161"/>
      <c r="C37" s="127"/>
      <c r="D37" s="127"/>
      <c r="E37" s="127"/>
      <c r="F37" s="127"/>
      <c r="G37" s="127"/>
      <c r="H37" s="127"/>
      <c r="I37" s="127"/>
      <c r="J37" s="127"/>
      <c r="K37" s="148"/>
      <c r="L37" s="148"/>
      <c r="M37" s="148"/>
      <c r="N37" s="148"/>
      <c r="O37" s="119"/>
      <c r="P37" s="119"/>
      <c r="Q37" s="119"/>
      <c r="R37" s="126"/>
      <c r="S37" s="144">
        <f t="shared" si="19"/>
        <v>45122</v>
      </c>
      <c r="T37" s="119"/>
      <c r="U37" s="142" t="s">
        <v>41</v>
      </c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</row>
    <row r="38" spans="1:33" ht="18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48"/>
      <c r="L38" s="148"/>
      <c r="M38" s="148"/>
      <c r="N38" s="148"/>
      <c r="O38" s="119"/>
      <c r="P38" s="119"/>
      <c r="Q38" s="119"/>
      <c r="R38" s="126"/>
      <c r="S38" s="144">
        <f t="shared" si="19"/>
        <v>45153</v>
      </c>
      <c r="T38" s="119"/>
      <c r="U38" s="142" t="s">
        <v>42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</row>
    <row r="39" spans="1:33" ht="18" customHeight="1">
      <c r="A39" s="127"/>
      <c r="B39" s="127"/>
      <c r="C39" s="127"/>
      <c r="D39" s="127"/>
      <c r="E39" s="127"/>
      <c r="F39" s="127"/>
      <c r="G39" s="127"/>
      <c r="H39" s="149"/>
      <c r="I39" s="149"/>
      <c r="J39" s="149"/>
      <c r="K39" s="148"/>
      <c r="L39" s="148"/>
      <c r="M39" s="148"/>
      <c r="N39" s="148"/>
      <c r="O39" s="119"/>
      <c r="P39" s="119"/>
      <c r="Q39" s="119"/>
      <c r="R39" s="119"/>
      <c r="S39" s="144">
        <f>EDATE(S38,1)+5</f>
        <v>45189</v>
      </c>
      <c r="T39" s="119"/>
      <c r="U39" s="142" t="s">
        <v>42</v>
      </c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</row>
    <row r="40" spans="1:33" ht="18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48"/>
      <c r="L40" s="148"/>
      <c r="M40" s="148"/>
      <c r="N40" s="148"/>
      <c r="O40" s="119"/>
      <c r="P40" s="119"/>
      <c r="Q40" s="119"/>
      <c r="R40" s="126"/>
      <c r="S40" s="126"/>
      <c r="T40" s="119"/>
      <c r="U40" s="142" t="s">
        <v>42</v>
      </c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1:33" s="10" customFormat="1" ht="18" customHeight="1">
      <c r="A41" s="152"/>
      <c r="B41" s="127"/>
      <c r="C41" s="152"/>
      <c r="D41" s="147"/>
      <c r="E41" s="147"/>
      <c r="F41" s="147"/>
      <c r="G41" s="147"/>
      <c r="H41" s="147"/>
      <c r="I41" s="147"/>
      <c r="J41" s="147"/>
      <c r="K41" s="146"/>
      <c r="L41" s="146"/>
      <c r="M41" s="146"/>
      <c r="N41" s="146"/>
      <c r="O41" s="126"/>
      <c r="P41" s="126"/>
      <c r="Q41" s="150"/>
      <c r="R41" s="150"/>
      <c r="S41" s="151"/>
      <c r="T41" s="126"/>
      <c r="U41" s="142" t="s">
        <v>42</v>
      </c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</row>
    <row r="42" spans="1:33" ht="18" customHeight="1">
      <c r="A42" s="152"/>
      <c r="B42" s="127"/>
      <c r="C42" s="152"/>
      <c r="D42" s="127"/>
      <c r="E42" s="127"/>
      <c r="F42" s="127"/>
      <c r="G42" s="127"/>
      <c r="H42" s="127"/>
      <c r="I42" s="127"/>
      <c r="J42" s="127"/>
      <c r="K42" s="148"/>
      <c r="L42" s="148"/>
      <c r="M42" s="148"/>
      <c r="N42" s="148"/>
      <c r="O42" s="119"/>
      <c r="P42" s="119"/>
      <c r="Q42" s="119"/>
      <c r="R42" s="119"/>
      <c r="S42" s="119"/>
      <c r="T42" s="119"/>
      <c r="U42" s="142" t="s">
        <v>42</v>
      </c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</row>
    <row r="43" spans="1:33" ht="15.9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33" ht="15.95" customHeight="1">
      <c r="A44" s="15"/>
      <c r="B44" s="2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33" ht="15.95" customHeight="1">
      <c r="A45" s="15"/>
      <c r="B45" s="2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33" ht="15.95" customHeight="1">
      <c r="B46" s="15"/>
    </row>
    <row r="47" spans="1:33" ht="20.10000000000000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33" ht="20.100000000000001" customHeight="1">
      <c r="B48" s="15"/>
    </row>
    <row r="49" spans="2:2" ht="20.100000000000001" customHeight="1"/>
    <row r="50" spans="2:2" ht="20.100000000000001" customHeight="1">
      <c r="B50" s="15"/>
    </row>
    <row r="51" spans="2:2" ht="20.100000000000001" customHeight="1"/>
    <row r="52" spans="2:2" ht="20.100000000000001" customHeight="1"/>
    <row r="53" spans="2:2" ht="20.100000000000001" customHeight="1"/>
    <row r="54" spans="2:2" ht="20.100000000000001" customHeight="1"/>
    <row r="55" spans="2:2" ht="20.100000000000001" customHeight="1"/>
    <row r="56" spans="2:2" ht="20.100000000000001" customHeight="1"/>
    <row r="57" spans="2:2" ht="20.100000000000001" customHeight="1"/>
    <row r="58" spans="2:2" ht="20.100000000000001" customHeight="1"/>
    <row r="59" spans="2:2" ht="20.100000000000001" customHeight="1"/>
    <row r="60" spans="2:2" ht="20.100000000000001" customHeight="1"/>
    <row r="61" spans="2:2" ht="20.100000000000001" customHeight="1"/>
  </sheetData>
  <mergeCells count="62">
    <mergeCell ref="S2:Y2"/>
    <mergeCell ref="A2:Q2"/>
    <mergeCell ref="M3:Q3"/>
    <mergeCell ref="A4:C4"/>
    <mergeCell ref="M4:Q4"/>
    <mergeCell ref="G5:I6"/>
    <mergeCell ref="L5:L6"/>
    <mergeCell ref="M5:P6"/>
    <mergeCell ref="Q5:Q6"/>
    <mergeCell ref="A13:A25"/>
    <mergeCell ref="B13:D14"/>
    <mergeCell ref="E13:E14"/>
    <mergeCell ref="F13:H13"/>
    <mergeCell ref="I13:Q13"/>
    <mergeCell ref="C7:E7"/>
    <mergeCell ref="L7:M7"/>
    <mergeCell ref="N7:Q7"/>
    <mergeCell ref="G9:I10"/>
    <mergeCell ref="L9:M9"/>
    <mergeCell ref="J14:K14"/>
    <mergeCell ref="M14:N14"/>
    <mergeCell ref="P14:Q14"/>
    <mergeCell ref="J15:K15"/>
    <mergeCell ref="M15:N15"/>
    <mergeCell ref="P15:Q15"/>
    <mergeCell ref="C19:D19"/>
    <mergeCell ref="J19:K19"/>
    <mergeCell ref="M19:N19"/>
    <mergeCell ref="P19:Q19"/>
    <mergeCell ref="C16:D16"/>
    <mergeCell ref="J16:K16"/>
    <mergeCell ref="M16:N16"/>
    <mergeCell ref="P16:Q16"/>
    <mergeCell ref="C17:D17"/>
    <mergeCell ref="J17:K17"/>
    <mergeCell ref="M17:N17"/>
    <mergeCell ref="P17:Q17"/>
    <mergeCell ref="B25:D25"/>
    <mergeCell ref="J25:K25"/>
    <mergeCell ref="M25:N25"/>
    <mergeCell ref="P25:Q25"/>
    <mergeCell ref="J22:K22"/>
    <mergeCell ref="M22:N22"/>
    <mergeCell ref="P22:Q22"/>
    <mergeCell ref="J23:K23"/>
    <mergeCell ref="M23:N23"/>
    <mergeCell ref="P23:Q23"/>
    <mergeCell ref="C15:D15"/>
    <mergeCell ref="J24:K24"/>
    <mergeCell ref="M24:N24"/>
    <mergeCell ref="P24:Q24"/>
    <mergeCell ref="B20:D20"/>
    <mergeCell ref="J20:K20"/>
    <mergeCell ref="M20:N20"/>
    <mergeCell ref="P20:Q20"/>
    <mergeCell ref="J21:K21"/>
    <mergeCell ref="M21:N21"/>
    <mergeCell ref="P21:Q21"/>
    <mergeCell ref="C18:D18"/>
    <mergeCell ref="J18:K18"/>
    <mergeCell ref="M18:N18"/>
    <mergeCell ref="P18:Q18"/>
  </mergeCells>
  <phoneticPr fontId="2"/>
  <conditionalFormatting sqref="G15">
    <cfRule type="expression" dxfId="11" priority="6">
      <formula>MOD($G15,1)=0</formula>
    </cfRule>
  </conditionalFormatting>
  <conditionalFormatting sqref="G16:G24">
    <cfRule type="expression" dxfId="10" priority="5">
      <formula>MOD($G16,1)=0</formula>
    </cfRule>
  </conditionalFormatting>
  <conditionalFormatting sqref="F15:F25">
    <cfRule type="expression" dxfId="9" priority="4">
      <formula>MOD($F15,1)=0</formula>
    </cfRule>
  </conditionalFormatting>
  <conditionalFormatting sqref="I16:I25">
    <cfRule type="expression" dxfId="8" priority="3">
      <formula>MOD($I16,1)=0</formula>
    </cfRule>
  </conditionalFormatting>
  <conditionalFormatting sqref="L16:L25">
    <cfRule type="expression" dxfId="7" priority="2">
      <formula>MOD($L16,1)=0</formula>
    </cfRule>
  </conditionalFormatting>
  <conditionalFormatting sqref="O16:O25">
    <cfRule type="expression" dxfId="6" priority="1">
      <formula>MOD($O16,1)=0</formula>
    </cfRule>
  </conditionalFormatting>
  <dataValidations count="5">
    <dataValidation type="list" allowBlank="1" showInputMessage="1" prompt="・請求項目を_x000a_ﾄﾞﾛｯﾌﾟﾀﾞｳﾝで_x000a_ 選択して下さい" sqref="B15" xr:uid="{F5F0C228-6F02-4DA1-B2D3-D6F10B58F480}">
      <formula1>$W$28:$W$32</formula1>
    </dataValidation>
    <dataValidation type="list" allowBlank="1" showInputMessage="1" prompt="・軽油請求時は_x000a_ 軽油税を_x000a_ ﾄﾞﾛｯﾌﾟﾀﾞｳﾝで_x000a_ 選択して下さい" sqref="C23" xr:uid="{17891FAA-B110-43FF-9E81-1628628FFECB}">
      <formula1>$X$28:$X$29</formula1>
    </dataValidation>
    <dataValidation type="list" allowBlank="1" showInputMessage="1" showErrorMessage="1" prompt="・請求月を_x000a_ ﾄﾞﾛｯﾌﾟﾀﾞｳﾝで_x000a_ 選択して下さい" sqref="C7:E7" xr:uid="{A1D4B5C8-80A0-4967-B4D1-800573F52E90}">
      <formula1>$S$28:$S$39</formula1>
    </dataValidation>
    <dataValidation type="list" allowBlank="1" showInputMessage="1" showErrorMessage="1" sqref="A4:C4" xr:uid="{9AE7A275-7D05-43CB-82AE-D8630700F2FA}">
      <formula1>$U$27:$U$42</formula1>
    </dataValidation>
    <dataValidation type="list" allowBlank="1" showInputMessage="1" sqref="E21:E24 E16:E19" xr:uid="{7B3E268A-F9F0-4487-98EB-1AE9AFDC2F0E}">
      <formula1>"人,㍑,ｍ,m3,m2,日,式,台/日,半日,ｋｇ,ｔ,ｈ,袋,個,箇所,枚,台,本,ｾｯﾄ,回,枚,月,組,基,巻,時間,段,箱,丁,空m3,掛m2,cm,mm"</formula1>
    </dataValidation>
  </dataValidations>
  <printOptions horizontalCentered="1"/>
  <pageMargins left="0.86614173228346458" right="0.19685039370078741" top="0.98425196850393704" bottom="0.44" header="1.1023622047244095" footer="0.31496062992125984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21C39-F416-4A5B-B9D6-825382061DC2}">
  <sheetPr>
    <tabColor rgb="FF0070C0"/>
  </sheetPr>
  <dimension ref="A1:AG61"/>
  <sheetViews>
    <sheetView showGridLines="0" topLeftCell="A4" zoomScale="80" zoomScaleNormal="80" zoomScaleSheetLayoutView="100" workbookViewId="0">
      <selection activeCell="S22" sqref="S22"/>
    </sheetView>
  </sheetViews>
  <sheetFormatPr defaultRowHeight="12"/>
  <cols>
    <col min="1" max="1" width="2.7109375" style="1" customWidth="1"/>
    <col min="2" max="2" width="12.140625" style="1" customWidth="1"/>
    <col min="3" max="3" width="8.7109375" style="1" customWidth="1"/>
    <col min="4" max="4" width="6.5703125" style="1" customWidth="1"/>
    <col min="5" max="5" width="5.7109375" style="1" customWidth="1"/>
    <col min="6" max="6" width="8.5703125" style="1" bestFit="1" customWidth="1"/>
    <col min="7" max="7" width="10.5703125" style="1" bestFit="1" customWidth="1"/>
    <col min="8" max="8" width="13.28515625" style="1" customWidth="1"/>
    <col min="9" max="17" width="7.7109375" style="1" customWidth="1"/>
    <col min="18" max="18" width="3.28515625" style="1" customWidth="1"/>
    <col min="19" max="19" width="10.28515625" style="1" customWidth="1"/>
    <col min="20" max="20" width="19.42578125" style="1" bestFit="1" customWidth="1"/>
    <col min="21" max="21" width="14.85546875" style="1" customWidth="1"/>
    <col min="22" max="24" width="10.28515625" style="1" customWidth="1"/>
    <col min="25" max="25" width="32.7109375" style="1" customWidth="1"/>
    <col min="26" max="26" width="9.42578125" style="1" customWidth="1"/>
    <col min="27" max="27" width="14.42578125" style="1" customWidth="1"/>
    <col min="28" max="126" width="8.7109375" style="1" customWidth="1"/>
    <col min="127" max="16384" width="9.140625" style="1"/>
  </cols>
  <sheetData>
    <row r="1" spans="1:33" ht="20.25" customHeight="1">
      <c r="A1" s="119"/>
      <c r="B1" s="178" t="s">
        <v>102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6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31.5" customHeight="1" thickBot="1">
      <c r="A2" s="262" t="s">
        <v>10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121"/>
      <c r="S2" s="261" t="s">
        <v>89</v>
      </c>
      <c r="T2" s="261"/>
      <c r="U2" s="261"/>
      <c r="V2" s="261"/>
      <c r="W2" s="261"/>
      <c r="X2" s="261"/>
      <c r="Y2" s="261"/>
      <c r="Z2" s="119"/>
      <c r="AA2" s="119"/>
      <c r="AB2" s="119"/>
      <c r="AC2" s="119"/>
      <c r="AD2" s="119"/>
      <c r="AE2" s="119"/>
      <c r="AF2" s="119"/>
      <c r="AG2" s="119"/>
    </row>
    <row r="3" spans="1:33" ht="20.100000000000001" customHeight="1">
      <c r="A3" s="2" t="s">
        <v>9</v>
      </c>
      <c r="B3" s="3"/>
      <c r="C3" s="2"/>
      <c r="L3" s="76" t="s">
        <v>57</v>
      </c>
      <c r="M3" s="263" t="str">
        <f>LEFT(ASC(PHONETIC(M4)),8)</f>
        <v/>
      </c>
      <c r="N3" s="263"/>
      <c r="O3" s="263"/>
      <c r="P3" s="263"/>
      <c r="Q3" s="264"/>
      <c r="R3" s="119"/>
      <c r="S3" s="123" t="s">
        <v>90</v>
      </c>
      <c r="T3" s="124"/>
      <c r="U3" s="125"/>
      <c r="V3" s="125"/>
      <c r="W3" s="125"/>
      <c r="X3" s="125"/>
      <c r="Y3" s="125"/>
      <c r="Z3" s="119"/>
      <c r="AA3" s="119"/>
      <c r="AB3" s="119"/>
      <c r="AC3" s="119"/>
      <c r="AD3" s="119"/>
      <c r="AE3" s="119"/>
      <c r="AF3" s="119"/>
      <c r="AG3" s="119"/>
    </row>
    <row r="4" spans="1:33" ht="20.100000000000001" customHeight="1" thickBot="1">
      <c r="A4" s="265" t="s">
        <v>32</v>
      </c>
      <c r="B4" s="265"/>
      <c r="C4" s="265"/>
      <c r="D4" s="34" t="s">
        <v>2</v>
      </c>
      <c r="E4" s="35"/>
      <c r="G4" s="4" t="s">
        <v>0</v>
      </c>
      <c r="L4" s="75" t="s">
        <v>20</v>
      </c>
      <c r="M4" s="266"/>
      <c r="N4" s="266"/>
      <c r="O4" s="266"/>
      <c r="P4" s="266"/>
      <c r="Q4" s="267"/>
      <c r="R4" s="119"/>
      <c r="S4" s="123" t="s">
        <v>86</v>
      </c>
      <c r="T4" s="124"/>
      <c r="U4" s="125"/>
      <c r="V4" s="125"/>
      <c r="W4" s="125"/>
      <c r="X4" s="125"/>
      <c r="Y4" s="125"/>
      <c r="Z4" s="119"/>
      <c r="AA4" s="119"/>
      <c r="AB4" s="119"/>
      <c r="AC4" s="119"/>
      <c r="AD4" s="119"/>
      <c r="AE4" s="119"/>
      <c r="AF4" s="119"/>
      <c r="AG4" s="119"/>
    </row>
    <row r="5" spans="1:33" ht="21" customHeight="1" thickTop="1">
      <c r="A5" s="5"/>
      <c r="B5" s="5"/>
      <c r="C5" s="5"/>
      <c r="D5" s="6"/>
      <c r="G5" s="226">
        <f>IF(M25=0,0,M25)</f>
        <v>0</v>
      </c>
      <c r="H5" s="227"/>
      <c r="I5" s="228"/>
      <c r="J5" s="7"/>
      <c r="L5" s="232" t="s">
        <v>21</v>
      </c>
      <c r="M5" s="233"/>
      <c r="N5" s="233"/>
      <c r="O5" s="233"/>
      <c r="P5" s="233"/>
      <c r="Q5" s="234" t="s">
        <v>22</v>
      </c>
      <c r="R5" s="119"/>
      <c r="S5" s="123" t="s">
        <v>87</v>
      </c>
      <c r="T5" s="124"/>
      <c r="U5" s="125"/>
      <c r="V5" s="125"/>
      <c r="W5" s="125"/>
      <c r="X5" s="125"/>
      <c r="Y5" s="125"/>
      <c r="Z5" s="119"/>
      <c r="AA5" s="119"/>
      <c r="AB5" s="119"/>
      <c r="AC5" s="119"/>
      <c r="AD5" s="119"/>
      <c r="AE5" s="119"/>
      <c r="AF5" s="119"/>
      <c r="AG5" s="119"/>
    </row>
    <row r="6" spans="1:33" ht="18.95" customHeight="1" thickBot="1">
      <c r="G6" s="229"/>
      <c r="H6" s="230"/>
      <c r="I6" s="231"/>
      <c r="J6" s="7"/>
      <c r="L6" s="232"/>
      <c r="M6" s="233"/>
      <c r="N6" s="233"/>
      <c r="O6" s="233"/>
      <c r="P6" s="233"/>
      <c r="Q6" s="234"/>
      <c r="R6" s="119"/>
      <c r="S6" s="123" t="s">
        <v>91</v>
      </c>
      <c r="T6" s="124"/>
      <c r="U6" s="125"/>
      <c r="V6" s="125"/>
      <c r="W6" s="125"/>
      <c r="X6" s="125"/>
      <c r="Y6" s="125"/>
      <c r="Z6" s="119"/>
      <c r="AA6" s="119"/>
      <c r="AB6" s="119"/>
      <c r="AC6" s="119"/>
      <c r="AD6" s="119"/>
      <c r="AE6" s="119"/>
      <c r="AF6" s="119"/>
      <c r="AG6" s="119"/>
    </row>
    <row r="7" spans="1:33" s="10" customFormat="1" ht="18.95" customHeight="1" thickTop="1" thickBot="1">
      <c r="A7" s="8"/>
      <c r="B7" s="9" t="s">
        <v>29</v>
      </c>
      <c r="C7" s="252">
        <v>44941</v>
      </c>
      <c r="D7" s="252"/>
      <c r="E7" s="252"/>
      <c r="G7" s="40"/>
      <c r="H7" s="11"/>
      <c r="L7" s="253" t="s">
        <v>16</v>
      </c>
      <c r="M7" s="254"/>
      <c r="N7" s="255"/>
      <c r="O7" s="255"/>
      <c r="P7" s="255"/>
      <c r="Q7" s="256"/>
      <c r="R7" s="119"/>
      <c r="S7" s="123" t="s">
        <v>88</v>
      </c>
      <c r="T7" s="124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</row>
    <row r="8" spans="1:33" s="15" customFormat="1" ht="12.75" thickTop="1" thickBot="1">
      <c r="A8" s="45"/>
      <c r="B8" s="46"/>
      <c r="C8" s="47"/>
      <c r="D8" s="47"/>
      <c r="E8" s="47"/>
      <c r="G8" s="40" t="s">
        <v>1</v>
      </c>
      <c r="H8" s="42"/>
      <c r="I8" s="42"/>
      <c r="L8" s="38"/>
      <c r="M8" s="38"/>
      <c r="R8" s="127"/>
      <c r="S8" s="127"/>
      <c r="T8" s="128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</row>
    <row r="9" spans="1:33" ht="20.100000000000001" customHeight="1" thickTop="1" thickBot="1">
      <c r="A9" s="12"/>
      <c r="B9" s="12"/>
      <c r="C9" s="12"/>
      <c r="D9" s="10"/>
      <c r="F9" s="13"/>
      <c r="G9" s="226">
        <f>IF(M20=0,0,M20)</f>
        <v>0</v>
      </c>
      <c r="H9" s="227"/>
      <c r="I9" s="228"/>
      <c r="J9" s="14"/>
      <c r="L9" s="257" t="s">
        <v>46</v>
      </c>
      <c r="M9" s="258"/>
      <c r="N9" s="84"/>
      <c r="O9" s="85"/>
      <c r="P9" s="85"/>
      <c r="Q9" s="51"/>
      <c r="R9" s="129" t="s">
        <v>80</v>
      </c>
      <c r="S9" s="130"/>
      <c r="T9" s="124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</row>
    <row r="10" spans="1:33" s="15" customFormat="1" ht="12.95" customHeight="1" thickBot="1">
      <c r="A10" s="19"/>
      <c r="B10" s="44" t="s">
        <v>18</v>
      </c>
      <c r="F10" s="41"/>
      <c r="G10" s="229"/>
      <c r="H10" s="230"/>
      <c r="I10" s="231"/>
      <c r="J10" s="43"/>
      <c r="L10" s="16"/>
      <c r="M10" s="16"/>
      <c r="N10" s="16"/>
      <c r="R10" s="131"/>
      <c r="S10" s="132"/>
      <c r="T10" s="128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</row>
    <row r="11" spans="1:33" s="15" customFormat="1" ht="20.100000000000001" customHeight="1" thickTop="1" thickBot="1">
      <c r="C11" s="16" t="s">
        <v>17</v>
      </c>
      <c r="D11" s="50"/>
      <c r="E11" s="17" t="s">
        <v>15</v>
      </c>
      <c r="G11" s="39"/>
      <c r="H11" s="39"/>
      <c r="I11" s="39"/>
      <c r="J11" s="7"/>
      <c r="P11" s="18"/>
      <c r="Q11" s="86" t="s">
        <v>59</v>
      </c>
      <c r="R11" s="133"/>
      <c r="S11" s="127"/>
      <c r="T11" s="124"/>
      <c r="U11" s="127"/>
      <c r="V11" s="127"/>
      <c r="W11" s="127"/>
      <c r="X11" s="127"/>
      <c r="Y11" s="127"/>
      <c r="Z11" s="127"/>
      <c r="AA11" s="179"/>
      <c r="AB11" s="127"/>
      <c r="AC11" s="127"/>
      <c r="AD11" s="127"/>
      <c r="AE11" s="127"/>
      <c r="AF11" s="127"/>
      <c r="AG11" s="127"/>
    </row>
    <row r="12" spans="1:33" ht="9.9499999999999993" customHeight="1" thickTop="1" thickBot="1">
      <c r="A12" s="19"/>
      <c r="B12" s="19"/>
      <c r="C12" s="19"/>
      <c r="D12" s="15"/>
      <c r="G12" s="11"/>
      <c r="H12" s="11"/>
      <c r="I12" s="14"/>
      <c r="J12" s="14"/>
      <c r="L12" s="15"/>
      <c r="M12" s="15"/>
      <c r="N12" s="15"/>
      <c r="O12" s="15"/>
      <c r="P12" s="20"/>
      <c r="Q12" s="21"/>
      <c r="R12" s="127"/>
      <c r="S12" s="119"/>
      <c r="T12" s="124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</row>
    <row r="13" spans="1:33" s="10" customFormat="1" ht="15" customHeight="1">
      <c r="A13" s="268" t="s">
        <v>12</v>
      </c>
      <c r="B13" s="271" t="s">
        <v>11</v>
      </c>
      <c r="C13" s="272"/>
      <c r="D13" s="273"/>
      <c r="E13" s="277" t="s">
        <v>3</v>
      </c>
      <c r="F13" s="279" t="s">
        <v>13</v>
      </c>
      <c r="G13" s="280"/>
      <c r="H13" s="281"/>
      <c r="I13" s="282" t="s">
        <v>0</v>
      </c>
      <c r="J13" s="283"/>
      <c r="K13" s="283"/>
      <c r="L13" s="283"/>
      <c r="M13" s="283"/>
      <c r="N13" s="283"/>
      <c r="O13" s="283"/>
      <c r="P13" s="283"/>
      <c r="Q13" s="284"/>
      <c r="R13" s="126"/>
      <c r="S13" s="126"/>
      <c r="T13" s="124"/>
      <c r="U13" s="126"/>
      <c r="V13" s="126"/>
      <c r="W13" s="126"/>
      <c r="X13" s="126"/>
      <c r="Y13" s="126"/>
      <c r="Z13" s="126"/>
      <c r="AA13" s="149"/>
      <c r="AB13" s="126"/>
      <c r="AC13" s="126"/>
      <c r="AD13" s="126"/>
      <c r="AE13" s="126"/>
      <c r="AF13" s="126"/>
      <c r="AG13" s="126"/>
    </row>
    <row r="14" spans="1:33" s="10" customFormat="1" ht="21">
      <c r="A14" s="269"/>
      <c r="B14" s="274"/>
      <c r="C14" s="275"/>
      <c r="D14" s="276"/>
      <c r="E14" s="278"/>
      <c r="F14" s="22" t="s">
        <v>6</v>
      </c>
      <c r="G14" s="23" t="s">
        <v>7</v>
      </c>
      <c r="H14" s="24" t="s">
        <v>8</v>
      </c>
      <c r="I14" s="25" t="s">
        <v>19</v>
      </c>
      <c r="J14" s="290" t="s">
        <v>14</v>
      </c>
      <c r="K14" s="295"/>
      <c r="L14" s="26" t="s">
        <v>19</v>
      </c>
      <c r="M14" s="290" t="s">
        <v>4</v>
      </c>
      <c r="N14" s="291"/>
      <c r="O14" s="26" t="s">
        <v>19</v>
      </c>
      <c r="P14" s="290" t="s">
        <v>5</v>
      </c>
      <c r="Q14" s="292"/>
      <c r="R14" s="126"/>
      <c r="S14" s="126"/>
      <c r="T14" s="124"/>
      <c r="U14" s="126"/>
      <c r="V14" s="126"/>
      <c r="W14" s="126"/>
      <c r="X14" s="126"/>
      <c r="Y14" s="126"/>
      <c r="Z14" s="126"/>
      <c r="AA14" s="149"/>
      <c r="AB14" s="126"/>
      <c r="AC14" s="126"/>
      <c r="AD14" s="126"/>
      <c r="AE14" s="126"/>
      <c r="AF14" s="126"/>
      <c r="AG14" s="126"/>
    </row>
    <row r="15" spans="1:33" s="10" customFormat="1" ht="21" customHeight="1">
      <c r="A15" s="269"/>
      <c r="B15" s="173" t="s">
        <v>52</v>
      </c>
      <c r="C15" s="293"/>
      <c r="D15" s="294"/>
      <c r="E15" s="83"/>
      <c r="F15" s="109"/>
      <c r="G15" s="60"/>
      <c r="H15" s="48"/>
      <c r="I15" s="91" t="str">
        <f>IF(I16&gt;0,I16,IF(I17&gt;0,I17,IF(I18&lt;0,I18,"")))</f>
        <v/>
      </c>
      <c r="J15" s="191">
        <f>IF(ISBLANK($B$15),0,(SUM(J16:J19)))</f>
        <v>0</v>
      </c>
      <c r="K15" s="192">
        <f t="shared" ref="K15" si="0">IF(ISBLANK($B$15),"",(SUM(K16:K18)))</f>
        <v>0</v>
      </c>
      <c r="L15" s="91" t="str">
        <f>IF(L16&gt;0,L16,IF(L17&gt;0,L17,IF(L18&lt;0,L18,"")))</f>
        <v/>
      </c>
      <c r="M15" s="191">
        <f>IF(ISBLANK($B$15),0,(SUM(M16:M19)))</f>
        <v>0</v>
      </c>
      <c r="N15" s="192">
        <f t="shared" ref="N15" si="1">IF(ISBLANK($B$15),"",(SUM(N16:N18)))</f>
        <v>0</v>
      </c>
      <c r="O15" s="97" t="str">
        <f>IF(O16&gt;0,O16,IF(O17&gt;0,O17,IF(O18&lt;0,O18,"")))</f>
        <v/>
      </c>
      <c r="P15" s="191">
        <f>IF(ISBLANK($B$15),0,(SUM(P16:P19)))</f>
        <v>0</v>
      </c>
      <c r="Q15" s="193">
        <f t="shared" ref="Q15" si="2">IF(ISBLANK($B$15),"",(SUM(Q16:Q18)))</f>
        <v>0</v>
      </c>
      <c r="R15" s="126"/>
      <c r="S15" s="130" t="s">
        <v>83</v>
      </c>
      <c r="T15" s="124"/>
      <c r="U15" s="126"/>
      <c r="V15" s="126"/>
      <c r="W15" s="126"/>
      <c r="X15" s="126"/>
      <c r="Y15" s="126"/>
      <c r="Z15" s="126"/>
      <c r="AA15" s="136"/>
      <c r="AB15" s="126"/>
      <c r="AC15" s="126"/>
      <c r="AD15" s="126"/>
      <c r="AE15" s="126"/>
      <c r="AF15" s="126"/>
      <c r="AG15" s="126"/>
    </row>
    <row r="16" spans="1:33" s="10" customFormat="1" ht="21" customHeight="1">
      <c r="A16" s="269"/>
      <c r="B16" s="36"/>
      <c r="C16" s="218" t="s">
        <v>28</v>
      </c>
      <c r="D16" s="219"/>
      <c r="E16" s="170" t="str">
        <f>IF(AND(G16=0,H16=0,J16=0,M16=0),"","式")</f>
        <v/>
      </c>
      <c r="F16" s="110"/>
      <c r="G16" s="79"/>
      <c r="H16" s="69"/>
      <c r="I16" s="95"/>
      <c r="J16" s="196"/>
      <c r="K16" s="288"/>
      <c r="L16" s="92"/>
      <c r="M16" s="200"/>
      <c r="N16" s="201"/>
      <c r="O16" s="105" t="str">
        <f>IF(AND(I16="",L16=""),"",I16+L16)</f>
        <v/>
      </c>
      <c r="P16" s="196" t="str">
        <f>IF(AND(J16="",M16=""),"",IF(AND(J16=0,M16=""),0,IF(AND(J16="",M16=0),0,J16+M16)))</f>
        <v/>
      </c>
      <c r="Q16" s="197"/>
      <c r="R16" s="126"/>
      <c r="S16" s="123" t="s">
        <v>84</v>
      </c>
      <c r="T16" s="126"/>
      <c r="U16" s="126"/>
      <c r="V16" s="126"/>
      <c r="W16" s="126"/>
      <c r="X16" s="126"/>
      <c r="Y16" s="126"/>
      <c r="Z16" s="126"/>
      <c r="AA16" s="136"/>
      <c r="AB16" s="126"/>
      <c r="AC16" s="126"/>
      <c r="AD16" s="126"/>
      <c r="AE16" s="126"/>
      <c r="AF16" s="126"/>
      <c r="AG16" s="126"/>
    </row>
    <row r="17" spans="1:33" s="10" customFormat="1" ht="21" customHeight="1">
      <c r="A17" s="269"/>
      <c r="B17" s="28"/>
      <c r="C17" s="198" t="s">
        <v>26</v>
      </c>
      <c r="D17" s="199"/>
      <c r="E17" s="171" t="str">
        <f t="shared" ref="E17:E19" si="3">IF(AND(G17=0,H17=0,J17=0,M17=0),"","式")</f>
        <v/>
      </c>
      <c r="F17" s="111"/>
      <c r="G17" s="80"/>
      <c r="H17" s="71"/>
      <c r="I17" s="96"/>
      <c r="J17" s="202"/>
      <c r="K17" s="289"/>
      <c r="L17" s="93"/>
      <c r="M17" s="200"/>
      <c r="N17" s="201"/>
      <c r="O17" s="106" t="str">
        <f t="shared" ref="O17:O24" si="4">IF(AND(I17="",L17=""),"",I17+L17)</f>
        <v/>
      </c>
      <c r="P17" s="202" t="str">
        <f t="shared" ref="P17:P19" si="5">IF(AND(J17="",M17=""),"",IF(AND(J17=0,M17=""),0,IF(AND(J17="",M17=0),0,J17+M17)))</f>
        <v/>
      </c>
      <c r="Q17" s="203"/>
      <c r="R17" s="126"/>
      <c r="S17" s="120" t="s">
        <v>81</v>
      </c>
      <c r="T17" s="126"/>
      <c r="U17" s="126"/>
      <c r="V17" s="126"/>
      <c r="W17" s="126"/>
      <c r="X17" s="126"/>
      <c r="Y17" s="126"/>
      <c r="Z17" s="126"/>
      <c r="AA17" s="136"/>
      <c r="AB17" s="126"/>
      <c r="AC17" s="126"/>
      <c r="AD17" s="126"/>
      <c r="AE17" s="126"/>
      <c r="AF17" s="126"/>
      <c r="AG17" s="126"/>
    </row>
    <row r="18" spans="1:33" s="10" customFormat="1" ht="21" customHeight="1">
      <c r="A18" s="269"/>
      <c r="B18" s="28"/>
      <c r="C18" s="198" t="s">
        <v>56</v>
      </c>
      <c r="D18" s="199"/>
      <c r="E18" s="171" t="str">
        <f t="shared" si="3"/>
        <v/>
      </c>
      <c r="F18" s="111"/>
      <c r="G18" s="81"/>
      <c r="H18" s="71"/>
      <c r="I18" s="96"/>
      <c r="J18" s="212"/>
      <c r="K18" s="287"/>
      <c r="L18" s="93"/>
      <c r="M18" s="200"/>
      <c r="N18" s="201"/>
      <c r="O18" s="106" t="str">
        <f t="shared" si="4"/>
        <v/>
      </c>
      <c r="P18" s="212" t="str">
        <f t="shared" si="5"/>
        <v/>
      </c>
      <c r="Q18" s="213"/>
      <c r="R18" s="126"/>
      <c r="S18" s="120" t="s">
        <v>82</v>
      </c>
      <c r="T18" s="126"/>
      <c r="U18" s="126"/>
      <c r="V18" s="126"/>
      <c r="W18" s="126"/>
      <c r="X18" s="126"/>
      <c r="Y18" s="126"/>
      <c r="Z18" s="126"/>
      <c r="AA18" s="136"/>
      <c r="AB18" s="126"/>
      <c r="AC18" s="126"/>
      <c r="AD18" s="126"/>
      <c r="AE18" s="126"/>
      <c r="AF18" s="126"/>
      <c r="AG18" s="126"/>
    </row>
    <row r="19" spans="1:33" s="10" customFormat="1" ht="21" customHeight="1">
      <c r="A19" s="269"/>
      <c r="B19" s="37"/>
      <c r="C19" s="216" t="s">
        <v>30</v>
      </c>
      <c r="D19" s="217"/>
      <c r="E19" s="172" t="str">
        <f t="shared" si="3"/>
        <v/>
      </c>
      <c r="F19" s="112"/>
      <c r="G19" s="82"/>
      <c r="H19" s="87"/>
      <c r="I19" s="94"/>
      <c r="J19" s="285"/>
      <c r="K19" s="286"/>
      <c r="L19" s="94"/>
      <c r="M19" s="184"/>
      <c r="N19" s="185"/>
      <c r="O19" s="98" t="str">
        <f t="shared" si="4"/>
        <v/>
      </c>
      <c r="P19" s="186" t="str">
        <f t="shared" si="5"/>
        <v/>
      </c>
      <c r="Q19" s="187"/>
      <c r="R19" s="126"/>
      <c r="S19" s="177" t="s">
        <v>93</v>
      </c>
      <c r="T19" s="126"/>
      <c r="U19" s="126"/>
      <c r="V19" s="126"/>
      <c r="W19" s="126"/>
      <c r="X19" s="126"/>
      <c r="Y19" s="126"/>
      <c r="Z19" s="126"/>
      <c r="AA19" s="136"/>
      <c r="AB19" s="126"/>
      <c r="AC19" s="126"/>
      <c r="AD19" s="126"/>
      <c r="AE19" s="126"/>
      <c r="AF19" s="126"/>
      <c r="AG19" s="126"/>
    </row>
    <row r="20" spans="1:33" s="10" customFormat="1" ht="21" customHeight="1">
      <c r="A20" s="269"/>
      <c r="B20" s="188" t="s">
        <v>53</v>
      </c>
      <c r="C20" s="189"/>
      <c r="D20" s="190"/>
      <c r="E20" s="67"/>
      <c r="F20" s="109"/>
      <c r="G20" s="61"/>
      <c r="H20" s="48"/>
      <c r="I20" s="91"/>
      <c r="J20" s="191">
        <f>SUM(J21:J24)</f>
        <v>0</v>
      </c>
      <c r="K20" s="192">
        <f t="shared" ref="K20" si="6">IF(ISBLANK($B$15),"",(SUM(K21:K23)))</f>
        <v>0</v>
      </c>
      <c r="L20" s="91"/>
      <c r="M20" s="191">
        <f>SUM(M21:M24)</f>
        <v>0</v>
      </c>
      <c r="N20" s="192">
        <f t="shared" ref="N20" si="7">IF(ISBLANK($B$15),"",(SUM(N21:N23)))</f>
        <v>0</v>
      </c>
      <c r="O20" s="97" t="str">
        <f t="shared" si="4"/>
        <v/>
      </c>
      <c r="P20" s="191">
        <f>SUM(P21:P24)</f>
        <v>0</v>
      </c>
      <c r="Q20" s="193">
        <f t="shared" ref="Q20" si="8">IF(ISBLANK($B$15),"",(SUM(Q21:Q23)))</f>
        <v>0</v>
      </c>
      <c r="R20" s="126"/>
      <c r="S20" s="177" t="s">
        <v>94</v>
      </c>
      <c r="T20" s="126"/>
      <c r="U20" s="126"/>
      <c r="V20" s="126"/>
      <c r="W20" s="126"/>
      <c r="X20" s="126"/>
      <c r="Y20" s="126"/>
      <c r="Z20" s="126"/>
      <c r="AA20" s="136"/>
      <c r="AB20" s="126"/>
      <c r="AC20" s="126"/>
      <c r="AD20" s="126"/>
      <c r="AE20" s="126"/>
      <c r="AF20" s="126"/>
      <c r="AG20" s="126"/>
    </row>
    <row r="21" spans="1:33" ht="21" customHeight="1">
      <c r="A21" s="269"/>
      <c r="B21" s="36"/>
      <c r="C21" s="54" t="s">
        <v>23</v>
      </c>
      <c r="D21" s="55"/>
      <c r="E21" s="68" t="str">
        <f>IF(AND(G21=0,H21="",I21="",O21=""),"","式")</f>
        <v/>
      </c>
      <c r="F21" s="110" t="str">
        <f>IF(E21="式",1,"")</f>
        <v/>
      </c>
      <c r="G21" s="62"/>
      <c r="H21" s="69"/>
      <c r="I21" s="88"/>
      <c r="J21" s="194"/>
      <c r="K21" s="195"/>
      <c r="L21" s="88"/>
      <c r="M21" s="194" t="str">
        <f t="shared" ref="M21:N21" si="9">IF(M16="","",ROUND(M16*0.1,0))</f>
        <v/>
      </c>
      <c r="N21" s="195" t="str">
        <f t="shared" si="9"/>
        <v/>
      </c>
      <c r="O21" s="99" t="str">
        <f t="shared" si="4"/>
        <v/>
      </c>
      <c r="P21" s="196" t="str">
        <f>IF(J21="",M21,IF(M21="",J21,J21+M21))</f>
        <v/>
      </c>
      <c r="Q21" s="197"/>
      <c r="R21" s="119"/>
      <c r="S21" s="177" t="s">
        <v>92</v>
      </c>
      <c r="T21" s="119"/>
      <c r="U21" s="119"/>
      <c r="V21" s="119"/>
      <c r="W21" s="119"/>
      <c r="X21" s="119"/>
      <c r="Y21" s="119"/>
      <c r="Z21" s="119"/>
      <c r="AA21" s="136"/>
      <c r="AB21" s="119"/>
      <c r="AC21" s="119"/>
      <c r="AD21" s="119"/>
      <c r="AE21" s="119"/>
      <c r="AF21" s="119"/>
      <c r="AG21" s="119"/>
    </row>
    <row r="22" spans="1:33" ht="21" customHeight="1">
      <c r="A22" s="269"/>
      <c r="B22" s="28"/>
      <c r="C22" s="52" t="s">
        <v>24</v>
      </c>
      <c r="D22" s="53"/>
      <c r="E22" s="70" t="str">
        <f>IF(AND(G22=0,H22="",I22="",O22=""),"","式")</f>
        <v/>
      </c>
      <c r="F22" s="111" t="str">
        <f>IF(E22="式",1,"")</f>
        <v/>
      </c>
      <c r="G22" s="63"/>
      <c r="H22" s="71"/>
      <c r="I22" s="88"/>
      <c r="J22" s="210"/>
      <c r="K22" s="211"/>
      <c r="L22" s="88"/>
      <c r="M22" s="210" t="str">
        <f t="shared" ref="M22:N22" si="10">IF(M17="","",ROUND(M17*0.08,0))</f>
        <v/>
      </c>
      <c r="N22" s="211" t="str">
        <f t="shared" si="10"/>
        <v/>
      </c>
      <c r="O22" s="99" t="str">
        <f t="shared" si="4"/>
        <v/>
      </c>
      <c r="P22" s="202" t="str">
        <f t="shared" ref="P22:P23" si="11">IF(J22="",M22,IF(M22="",J22,J22+M22))</f>
        <v/>
      </c>
      <c r="Q22" s="203"/>
      <c r="R22" s="119"/>
      <c r="S22" s="177" t="s">
        <v>103</v>
      </c>
      <c r="T22" s="119"/>
      <c r="U22" s="119"/>
      <c r="V22" s="119"/>
      <c r="W22" s="119"/>
      <c r="X22" s="119"/>
      <c r="Y22" s="119"/>
      <c r="Z22" s="119"/>
      <c r="AA22" s="136"/>
      <c r="AB22" s="119"/>
      <c r="AC22" s="119"/>
      <c r="AD22" s="119"/>
      <c r="AE22" s="119"/>
      <c r="AF22" s="119"/>
      <c r="AG22" s="119"/>
    </row>
    <row r="23" spans="1:33" ht="21" customHeight="1">
      <c r="A23" s="269"/>
      <c r="B23" s="29"/>
      <c r="C23" s="181" t="s">
        <v>27</v>
      </c>
      <c r="D23" s="53"/>
      <c r="E23" s="70" t="str">
        <f>IF(AND($C$23="対象外",H23=""),"",IF($C$23="軽油税","㍑","式"))</f>
        <v/>
      </c>
      <c r="F23" s="111"/>
      <c r="G23" s="63" t="str">
        <f>IF($C$23="軽油税",32.1,"")</f>
        <v/>
      </c>
      <c r="H23" s="71"/>
      <c r="I23" s="88"/>
      <c r="J23" s="210"/>
      <c r="K23" s="211"/>
      <c r="L23" s="107"/>
      <c r="M23" s="210" t="str">
        <f>IF($C$23="対象外","",ROUND($G$23*L23,0))</f>
        <v/>
      </c>
      <c r="N23" s="211"/>
      <c r="O23" s="99" t="str">
        <f t="shared" si="4"/>
        <v/>
      </c>
      <c r="P23" s="212" t="str">
        <f t="shared" si="11"/>
        <v/>
      </c>
      <c r="Q23" s="213"/>
      <c r="R23" s="119"/>
      <c r="S23" s="177" t="s">
        <v>95</v>
      </c>
      <c r="T23" s="119"/>
      <c r="U23" s="119"/>
      <c r="V23" s="119"/>
      <c r="W23" s="119"/>
      <c r="X23" s="119"/>
      <c r="Y23" s="119"/>
      <c r="Z23" s="119"/>
      <c r="AA23" s="136"/>
      <c r="AB23" s="119"/>
      <c r="AC23" s="119"/>
      <c r="AD23" s="119"/>
      <c r="AE23" s="119"/>
      <c r="AF23" s="119"/>
      <c r="AG23" s="119"/>
    </row>
    <row r="24" spans="1:33" ht="21" customHeight="1">
      <c r="A24" s="269"/>
      <c r="B24" s="30"/>
      <c r="C24" s="56" t="s">
        <v>30</v>
      </c>
      <c r="D24" s="57"/>
      <c r="E24" s="72" t="str">
        <f>IF(AND(G24=0,H24="",I24="",L24=""),"","式")</f>
        <v/>
      </c>
      <c r="F24" s="112" t="str">
        <f>IF(E24="式",1,"")</f>
        <v/>
      </c>
      <c r="G24" s="64"/>
      <c r="H24" s="87"/>
      <c r="I24" s="89"/>
      <c r="J24" s="285"/>
      <c r="K24" s="286"/>
      <c r="L24" s="89"/>
      <c r="M24" s="184"/>
      <c r="N24" s="185"/>
      <c r="O24" s="100" t="str">
        <f t="shared" si="4"/>
        <v/>
      </c>
      <c r="P24" s="186" t="str">
        <f>IF(AND(J24="",M24=""),"",IF(J24="",M24,IF(M24="",J24,J24+M24)))</f>
        <v/>
      </c>
      <c r="Q24" s="187"/>
      <c r="R24" s="119"/>
      <c r="S24" s="157" t="s">
        <v>96</v>
      </c>
      <c r="T24" s="119"/>
      <c r="U24" s="119"/>
      <c r="V24" s="119"/>
      <c r="W24" s="119"/>
      <c r="X24" s="119"/>
      <c r="Y24" s="119"/>
      <c r="Z24" s="119"/>
      <c r="AA24" s="136"/>
      <c r="AB24" s="119"/>
      <c r="AC24" s="119"/>
      <c r="AD24" s="119"/>
      <c r="AE24" s="119"/>
      <c r="AF24" s="119"/>
      <c r="AG24" s="119"/>
    </row>
    <row r="25" spans="1:33" ht="21" customHeight="1" thickBot="1">
      <c r="A25" s="270"/>
      <c r="B25" s="204" t="s">
        <v>25</v>
      </c>
      <c r="C25" s="205"/>
      <c r="D25" s="206"/>
      <c r="E25" s="31"/>
      <c r="F25" s="113"/>
      <c r="G25" s="32"/>
      <c r="H25" s="33"/>
      <c r="I25" s="90"/>
      <c r="J25" s="207">
        <f>SUM(J15,J20)</f>
        <v>0</v>
      </c>
      <c r="K25" s="208">
        <f t="shared" ref="K25" si="12">IF(ISBLANK($B$15),"",SUM(K15,K20))</f>
        <v>0</v>
      </c>
      <c r="L25" s="90"/>
      <c r="M25" s="207">
        <f>SUM(M15,M20)</f>
        <v>0</v>
      </c>
      <c r="N25" s="208">
        <f t="shared" ref="N25" si="13">IF(ISBLANK($B$15),"",SUM(N15,N20))</f>
        <v>0</v>
      </c>
      <c r="O25" s="101"/>
      <c r="P25" s="207">
        <f>SUM(P15,P20)</f>
        <v>0</v>
      </c>
      <c r="Q25" s="209">
        <f t="shared" ref="Q25" si="14">IF(ISBLANK($B$15),"",SUM(Q15,Q20))</f>
        <v>0</v>
      </c>
      <c r="R25" s="119"/>
      <c r="S25" s="168" t="s">
        <v>99</v>
      </c>
      <c r="T25" s="119"/>
      <c r="U25" s="119"/>
      <c r="V25" s="119"/>
      <c r="W25" s="119"/>
      <c r="X25" s="119"/>
      <c r="Y25" s="119"/>
      <c r="Z25" s="119"/>
      <c r="AA25" s="136"/>
      <c r="AB25" s="119"/>
      <c r="AC25" s="119"/>
      <c r="AD25" s="119"/>
      <c r="AE25" s="119"/>
      <c r="AF25" s="119"/>
      <c r="AG25" s="119"/>
    </row>
    <row r="26" spans="1:33" ht="14.25" thickBot="1">
      <c r="A26" s="152"/>
      <c r="B26" s="153"/>
      <c r="C26" s="152"/>
      <c r="D26" s="125"/>
      <c r="E26" s="154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19"/>
      <c r="S26" s="119"/>
      <c r="T26" s="119"/>
      <c r="U26" s="137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</row>
    <row r="27" spans="1:33" ht="13.5">
      <c r="A27" s="152"/>
      <c r="B27" s="157" t="s">
        <v>85</v>
      </c>
      <c r="C27" s="152"/>
      <c r="D27" s="125"/>
      <c r="E27" s="154"/>
      <c r="F27" s="135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19"/>
      <c r="S27" s="138" t="s">
        <v>43</v>
      </c>
      <c r="T27" s="127" t="s">
        <v>44</v>
      </c>
      <c r="U27" s="139" t="s">
        <v>32</v>
      </c>
      <c r="V27" s="122"/>
      <c r="W27" s="140" t="s">
        <v>11</v>
      </c>
      <c r="X27" s="140" t="s">
        <v>55</v>
      </c>
      <c r="Y27" s="122"/>
      <c r="Z27" s="119"/>
      <c r="AA27" s="119"/>
      <c r="AB27" s="119"/>
      <c r="AC27" s="119"/>
      <c r="AD27" s="119"/>
      <c r="AE27" s="119"/>
      <c r="AF27" s="119"/>
      <c r="AG27" s="119"/>
    </row>
    <row r="28" spans="1:33" ht="14.25" thickBot="1">
      <c r="A28" s="155"/>
      <c r="B28" s="156"/>
      <c r="C28" s="155"/>
      <c r="D28" s="147"/>
      <c r="E28" s="154"/>
      <c r="F28" s="135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19"/>
      <c r="S28" s="141">
        <v>44849</v>
      </c>
      <c r="T28" s="127" t="s">
        <v>45</v>
      </c>
      <c r="U28" s="142" t="s">
        <v>33</v>
      </c>
      <c r="V28" s="125"/>
      <c r="W28" s="140" t="s">
        <v>48</v>
      </c>
      <c r="X28" s="140" t="s">
        <v>54</v>
      </c>
      <c r="Y28" s="125"/>
      <c r="Z28" s="119"/>
      <c r="AA28" s="119"/>
      <c r="AB28" s="119"/>
      <c r="AC28" s="119"/>
      <c r="AD28" s="119"/>
      <c r="AE28" s="119"/>
      <c r="AF28" s="119"/>
      <c r="AG28" s="119"/>
    </row>
    <row r="29" spans="1:33" ht="13.5">
      <c r="A29" s="125"/>
      <c r="B29" s="129"/>
      <c r="C29" s="125"/>
      <c r="D29" s="119"/>
      <c r="E29" s="154"/>
      <c r="F29" s="135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19"/>
      <c r="S29" s="143">
        <f>EDATE(S28,1)</f>
        <v>44880</v>
      </c>
      <c r="T29" s="119"/>
      <c r="U29" s="142" t="s">
        <v>34</v>
      </c>
      <c r="V29" s="125"/>
      <c r="W29" s="140" t="s">
        <v>49</v>
      </c>
      <c r="X29" s="140" t="s">
        <v>27</v>
      </c>
      <c r="Y29" s="125"/>
      <c r="Z29" s="119"/>
      <c r="AA29" s="119"/>
      <c r="AB29" s="119"/>
      <c r="AC29" s="119"/>
      <c r="AD29" s="119"/>
      <c r="AE29" s="119"/>
      <c r="AF29" s="119"/>
      <c r="AG29" s="119"/>
    </row>
    <row r="30" spans="1:33" ht="13.5">
      <c r="A30" s="119"/>
      <c r="B30" s="157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44">
        <f t="shared" ref="S30:S38" si="15">EDATE(S29,1)</f>
        <v>44910</v>
      </c>
      <c r="T30" s="119"/>
      <c r="U30" s="142" t="s">
        <v>35</v>
      </c>
      <c r="V30" s="125"/>
      <c r="W30" s="140" t="s">
        <v>50</v>
      </c>
      <c r="X30" s="140"/>
      <c r="Y30" s="125"/>
      <c r="Z30" s="119"/>
      <c r="AA30" s="119"/>
      <c r="AB30" s="119"/>
      <c r="AC30" s="119"/>
      <c r="AD30" s="119"/>
      <c r="AE30" s="119"/>
      <c r="AF30" s="119"/>
      <c r="AG30" s="119"/>
    </row>
    <row r="31" spans="1:33" s="10" customFormat="1" ht="13.5">
      <c r="A31" s="158"/>
      <c r="B31" s="157"/>
      <c r="C31" s="158"/>
      <c r="D31" s="158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4">
        <f t="shared" si="15"/>
        <v>44941</v>
      </c>
      <c r="T31" s="126"/>
      <c r="U31" s="142" t="s">
        <v>36</v>
      </c>
      <c r="V31" s="125"/>
      <c r="W31" s="140" t="s">
        <v>52</v>
      </c>
      <c r="X31" s="119"/>
      <c r="Y31" s="125"/>
      <c r="Z31" s="126"/>
      <c r="AA31" s="126"/>
      <c r="AB31" s="126"/>
      <c r="AC31" s="126"/>
      <c r="AD31" s="126"/>
      <c r="AE31" s="126"/>
      <c r="AF31" s="126"/>
      <c r="AG31" s="126"/>
    </row>
    <row r="32" spans="1:33" ht="18" customHeight="1">
      <c r="A32" s="155"/>
      <c r="B32" s="159"/>
      <c r="C32" s="155"/>
      <c r="D32" s="145"/>
      <c r="E32" s="160"/>
      <c r="F32" s="145"/>
      <c r="G32" s="145"/>
      <c r="H32" s="145"/>
      <c r="I32" s="145"/>
      <c r="J32" s="145"/>
      <c r="K32" s="145"/>
      <c r="L32" s="146"/>
      <c r="M32" s="146"/>
      <c r="N32" s="146"/>
      <c r="O32" s="146"/>
      <c r="P32" s="146"/>
      <c r="Q32" s="147"/>
      <c r="R32" s="145"/>
      <c r="S32" s="144">
        <f t="shared" si="15"/>
        <v>44972</v>
      </c>
      <c r="T32" s="119"/>
      <c r="U32" s="142" t="s">
        <v>37</v>
      </c>
      <c r="V32" s="119"/>
      <c r="W32" s="140" t="s">
        <v>51</v>
      </c>
      <c r="X32" s="126"/>
      <c r="Y32" s="119"/>
      <c r="Z32" s="119"/>
      <c r="AA32" s="119"/>
      <c r="AB32" s="119"/>
      <c r="AC32" s="119"/>
      <c r="AD32" s="119"/>
      <c r="AE32" s="119"/>
      <c r="AF32" s="119"/>
      <c r="AG32" s="119"/>
    </row>
    <row r="33" spans="1:33" ht="18" customHeight="1">
      <c r="A33" s="127"/>
      <c r="B33" s="119"/>
      <c r="C33" s="127"/>
      <c r="D33" s="127"/>
      <c r="E33" s="127"/>
      <c r="F33" s="127"/>
      <c r="G33" s="127"/>
      <c r="H33" s="127"/>
      <c r="I33" s="127"/>
      <c r="J33" s="127"/>
      <c r="K33" s="148"/>
      <c r="L33" s="148"/>
      <c r="M33" s="148"/>
      <c r="N33" s="148"/>
      <c r="O33" s="119"/>
      <c r="P33" s="119"/>
      <c r="Q33" s="119"/>
      <c r="R33" s="126"/>
      <c r="S33" s="144">
        <f t="shared" si="15"/>
        <v>45000</v>
      </c>
      <c r="T33" s="119"/>
      <c r="U33" s="142" t="s">
        <v>38</v>
      </c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</row>
    <row r="34" spans="1:33" ht="18" customHeight="1">
      <c r="A34" s="127"/>
      <c r="B34" s="129"/>
      <c r="C34" s="127"/>
      <c r="D34" s="127"/>
      <c r="E34" s="127"/>
      <c r="F34" s="127"/>
      <c r="G34" s="127"/>
      <c r="H34" s="127"/>
      <c r="I34" s="127"/>
      <c r="J34" s="127"/>
      <c r="K34" s="148"/>
      <c r="L34" s="148"/>
      <c r="M34" s="148"/>
      <c r="N34" s="148"/>
      <c r="O34" s="119"/>
      <c r="P34" s="119"/>
      <c r="Q34" s="119"/>
      <c r="R34" s="126"/>
      <c r="S34" s="144">
        <f t="shared" si="15"/>
        <v>45031</v>
      </c>
      <c r="T34" s="119" t="s">
        <v>47</v>
      </c>
      <c r="U34" s="142" t="s">
        <v>39</v>
      </c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</row>
    <row r="35" spans="1:33" ht="18" customHeight="1">
      <c r="A35" s="127"/>
      <c r="B35" s="129"/>
      <c r="C35" s="127"/>
      <c r="D35" s="127"/>
      <c r="E35" s="127"/>
      <c r="F35" s="127"/>
      <c r="G35" s="127"/>
      <c r="H35" s="127"/>
      <c r="I35" s="127"/>
      <c r="J35" s="127"/>
      <c r="K35" s="148"/>
      <c r="L35" s="148"/>
      <c r="M35" s="148"/>
      <c r="N35" s="148"/>
      <c r="O35" s="119"/>
      <c r="P35" s="119"/>
      <c r="Q35" s="119"/>
      <c r="R35" s="126"/>
      <c r="S35" s="144">
        <f t="shared" si="15"/>
        <v>45061</v>
      </c>
      <c r="T35" s="119"/>
      <c r="U35" s="142" t="s">
        <v>40</v>
      </c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1:33" ht="18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48"/>
      <c r="L36" s="148"/>
      <c r="M36" s="148"/>
      <c r="N36" s="148"/>
      <c r="O36" s="119"/>
      <c r="P36" s="119"/>
      <c r="Q36" s="119"/>
      <c r="R36" s="126"/>
      <c r="S36" s="144">
        <f t="shared" si="15"/>
        <v>45092</v>
      </c>
      <c r="T36" s="119"/>
      <c r="U36" s="142" t="s">
        <v>31</v>
      </c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</row>
    <row r="37" spans="1:33" ht="18" customHeight="1">
      <c r="A37" s="127"/>
      <c r="B37" s="161"/>
      <c r="C37" s="127"/>
      <c r="D37" s="127"/>
      <c r="E37" s="127"/>
      <c r="F37" s="127"/>
      <c r="G37" s="127"/>
      <c r="H37" s="127"/>
      <c r="I37" s="127"/>
      <c r="J37" s="127"/>
      <c r="K37" s="148"/>
      <c r="L37" s="148"/>
      <c r="M37" s="148"/>
      <c r="N37" s="148"/>
      <c r="O37" s="119"/>
      <c r="P37" s="119"/>
      <c r="Q37" s="119"/>
      <c r="R37" s="126"/>
      <c r="S37" s="144">
        <f t="shared" si="15"/>
        <v>45122</v>
      </c>
      <c r="T37" s="119"/>
      <c r="U37" s="142" t="s">
        <v>41</v>
      </c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</row>
    <row r="38" spans="1:33" ht="18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48"/>
      <c r="L38" s="148"/>
      <c r="M38" s="148"/>
      <c r="N38" s="148"/>
      <c r="O38" s="119"/>
      <c r="P38" s="119"/>
      <c r="Q38" s="119"/>
      <c r="R38" s="126"/>
      <c r="S38" s="144">
        <f t="shared" si="15"/>
        <v>45153</v>
      </c>
      <c r="T38" s="119"/>
      <c r="U38" s="142" t="s">
        <v>42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</row>
    <row r="39" spans="1:33" ht="18" customHeight="1">
      <c r="A39" s="127"/>
      <c r="B39" s="127"/>
      <c r="C39" s="127"/>
      <c r="D39" s="127"/>
      <c r="E39" s="127"/>
      <c r="F39" s="127"/>
      <c r="G39" s="127"/>
      <c r="H39" s="149"/>
      <c r="I39" s="149"/>
      <c r="J39" s="149"/>
      <c r="K39" s="148"/>
      <c r="L39" s="148"/>
      <c r="M39" s="148"/>
      <c r="N39" s="148"/>
      <c r="O39" s="119"/>
      <c r="P39" s="119"/>
      <c r="Q39" s="119"/>
      <c r="R39" s="119"/>
      <c r="S39" s="144">
        <f>EDATE(S38,1)+5</f>
        <v>45189</v>
      </c>
      <c r="T39" s="119"/>
      <c r="U39" s="142" t="s">
        <v>42</v>
      </c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</row>
    <row r="40" spans="1:33" ht="18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48"/>
      <c r="L40" s="148"/>
      <c r="M40" s="148"/>
      <c r="N40" s="148"/>
      <c r="O40" s="119"/>
      <c r="P40" s="119"/>
      <c r="Q40" s="119"/>
      <c r="R40" s="126"/>
      <c r="S40" s="126"/>
      <c r="T40" s="119"/>
      <c r="U40" s="142" t="s">
        <v>42</v>
      </c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1:33" s="10" customFormat="1" ht="18" customHeight="1">
      <c r="A41" s="152"/>
      <c r="B41" s="127"/>
      <c r="C41" s="152"/>
      <c r="D41" s="147"/>
      <c r="E41" s="147"/>
      <c r="F41" s="147"/>
      <c r="G41" s="147"/>
      <c r="H41" s="147"/>
      <c r="I41" s="147"/>
      <c r="J41" s="147"/>
      <c r="K41" s="146"/>
      <c r="L41" s="146"/>
      <c r="M41" s="146"/>
      <c r="N41" s="146"/>
      <c r="O41" s="126"/>
      <c r="P41" s="126"/>
      <c r="Q41" s="150"/>
      <c r="R41" s="150"/>
      <c r="S41" s="151"/>
      <c r="T41" s="126"/>
      <c r="U41" s="142" t="s">
        <v>42</v>
      </c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</row>
    <row r="42" spans="1:33" ht="18" customHeight="1">
      <c r="A42" s="152"/>
      <c r="B42" s="127"/>
      <c r="C42" s="152"/>
      <c r="D42" s="127"/>
      <c r="E42" s="127"/>
      <c r="F42" s="127"/>
      <c r="G42" s="127"/>
      <c r="H42" s="127"/>
      <c r="I42" s="127"/>
      <c r="J42" s="127"/>
      <c r="K42" s="148"/>
      <c r="L42" s="148"/>
      <c r="M42" s="148"/>
      <c r="N42" s="148"/>
      <c r="O42" s="119"/>
      <c r="P42" s="119"/>
      <c r="Q42" s="119"/>
      <c r="R42" s="119"/>
      <c r="S42" s="119"/>
      <c r="T42" s="119"/>
      <c r="U42" s="142" t="s">
        <v>42</v>
      </c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</row>
    <row r="43" spans="1:33" ht="15.9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33" ht="15.95" customHeight="1">
      <c r="A44" s="15"/>
      <c r="B44" s="2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33" ht="15.95" customHeight="1">
      <c r="A45" s="15"/>
      <c r="B45" s="2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33" ht="15.95" customHeight="1">
      <c r="B46" s="15"/>
    </row>
    <row r="47" spans="1:33" ht="20.10000000000000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33" ht="20.100000000000001" customHeight="1">
      <c r="B48" s="15"/>
    </row>
    <row r="49" spans="2:2" ht="20.100000000000001" customHeight="1"/>
    <row r="50" spans="2:2" ht="20.100000000000001" customHeight="1">
      <c r="B50" s="15"/>
    </row>
    <row r="51" spans="2:2" ht="20.100000000000001" customHeight="1"/>
    <row r="52" spans="2:2" ht="20.100000000000001" customHeight="1"/>
    <row r="53" spans="2:2" ht="20.100000000000001" customHeight="1"/>
    <row r="54" spans="2:2" ht="20.100000000000001" customHeight="1"/>
    <row r="55" spans="2:2" ht="20.100000000000001" customHeight="1"/>
    <row r="56" spans="2:2" ht="20.100000000000001" customHeight="1"/>
    <row r="57" spans="2:2" ht="20.100000000000001" customHeight="1"/>
    <row r="58" spans="2:2" ht="20.100000000000001" customHeight="1"/>
    <row r="59" spans="2:2" ht="20.100000000000001" customHeight="1"/>
    <row r="60" spans="2:2" ht="20.100000000000001" customHeight="1"/>
    <row r="61" spans="2:2" ht="20.100000000000001" customHeight="1"/>
  </sheetData>
  <mergeCells count="62">
    <mergeCell ref="S2:Y2"/>
    <mergeCell ref="C15:D15"/>
    <mergeCell ref="A2:Q2"/>
    <mergeCell ref="M3:Q3"/>
    <mergeCell ref="A4:C4"/>
    <mergeCell ref="M4:Q4"/>
    <mergeCell ref="G5:I6"/>
    <mergeCell ref="L5:L6"/>
    <mergeCell ref="M5:P6"/>
    <mergeCell ref="Q5:Q6"/>
    <mergeCell ref="C7:E7"/>
    <mergeCell ref="L7:M7"/>
    <mergeCell ref="N7:Q7"/>
    <mergeCell ref="G9:I10"/>
    <mergeCell ref="L9:M9"/>
    <mergeCell ref="J14:K14"/>
    <mergeCell ref="M14:N14"/>
    <mergeCell ref="P14:Q14"/>
    <mergeCell ref="J15:K15"/>
    <mergeCell ref="M15:N15"/>
    <mergeCell ref="P15:Q15"/>
    <mergeCell ref="C16:D16"/>
    <mergeCell ref="J16:K16"/>
    <mergeCell ref="M16:N16"/>
    <mergeCell ref="P16:Q16"/>
    <mergeCell ref="C17:D17"/>
    <mergeCell ref="J17:K17"/>
    <mergeCell ref="M17:N17"/>
    <mergeCell ref="P17:Q17"/>
    <mergeCell ref="C18:D18"/>
    <mergeCell ref="J18:K18"/>
    <mergeCell ref="M18:N18"/>
    <mergeCell ref="P18:Q18"/>
    <mergeCell ref="C19:D19"/>
    <mergeCell ref="J19:K19"/>
    <mergeCell ref="M19:N19"/>
    <mergeCell ref="P19:Q19"/>
    <mergeCell ref="M23:N23"/>
    <mergeCell ref="P23:Q23"/>
    <mergeCell ref="B20:D20"/>
    <mergeCell ref="J20:K20"/>
    <mergeCell ref="M20:N20"/>
    <mergeCell ref="P20:Q20"/>
    <mergeCell ref="J21:K21"/>
    <mergeCell ref="M21:N21"/>
    <mergeCell ref="P21:Q21"/>
    <mergeCell ref="A13:A25"/>
    <mergeCell ref="B13:D14"/>
    <mergeCell ref="E13:E14"/>
    <mergeCell ref="F13:H13"/>
    <mergeCell ref="I13:Q13"/>
    <mergeCell ref="J24:K24"/>
    <mergeCell ref="M24:N24"/>
    <mergeCell ref="P24:Q24"/>
    <mergeCell ref="B25:D25"/>
    <mergeCell ref="J25:K25"/>
    <mergeCell ref="M25:N25"/>
    <mergeCell ref="P25:Q25"/>
    <mergeCell ref="J22:K22"/>
    <mergeCell ref="M22:N22"/>
    <mergeCell ref="P22:Q22"/>
    <mergeCell ref="J23:K23"/>
  </mergeCells>
  <phoneticPr fontId="2"/>
  <conditionalFormatting sqref="G15">
    <cfRule type="expression" dxfId="5" priority="7">
      <formula>MOD($G15,1)=0</formula>
    </cfRule>
  </conditionalFormatting>
  <conditionalFormatting sqref="G16:G24">
    <cfRule type="expression" dxfId="4" priority="6">
      <formula>MOD($G16,1)=0</formula>
    </cfRule>
  </conditionalFormatting>
  <conditionalFormatting sqref="I15:I25">
    <cfRule type="expression" dxfId="3" priority="5">
      <formula>MOD($I15,1)=0</formula>
    </cfRule>
  </conditionalFormatting>
  <conditionalFormatting sqref="L15:L25">
    <cfRule type="expression" dxfId="2" priority="3">
      <formula>MOD($L15,1)=0</formula>
    </cfRule>
  </conditionalFormatting>
  <conditionalFormatting sqref="O15:O25">
    <cfRule type="expression" dxfId="1" priority="2">
      <formula>MOD($O15,1)=0</formula>
    </cfRule>
  </conditionalFormatting>
  <conditionalFormatting sqref="F15:F25">
    <cfRule type="expression" dxfId="0" priority="1">
      <formula>MOD($F15,1)=0</formula>
    </cfRule>
  </conditionalFormatting>
  <dataValidations count="5">
    <dataValidation type="list" allowBlank="1" showInputMessage="1" prompt="・請求項目を_x000a_ﾄﾞﾛｯﾌﾟﾀﾞｳﾝで_x000a_ 選択して下さい" sqref="B15" xr:uid="{D23C6672-07E0-425D-84B3-19F02B56353B}">
      <formula1>$W$28:$W$32</formula1>
    </dataValidation>
    <dataValidation type="list" allowBlank="1" showInputMessage="1" prompt="・軽油請求時は_x000a_ 軽油税を_x000a_ ﾄﾞﾛｯﾌﾟﾀﾞｳﾝで_x000a_ 選択して下さい" sqref="C23" xr:uid="{82ECD772-25E7-4E84-91EE-6EA1F37337CA}">
      <formula1>$X$28:$X$29</formula1>
    </dataValidation>
    <dataValidation type="list" allowBlank="1" showInputMessage="1" showErrorMessage="1" prompt="・請求月を_x000a_ ﾄﾞﾛｯﾌﾟﾀﾞｳﾝで_x000a_ 選択して下さい" sqref="C7:E7" xr:uid="{026DAF58-A2A3-49EF-A812-B68AEC41BBF0}">
      <formula1>$S$28:$S$39</formula1>
    </dataValidation>
    <dataValidation type="list" allowBlank="1" showInputMessage="1" showErrorMessage="1" sqref="A4:C4" xr:uid="{F1ED05D3-2188-4E07-9B4D-2555E65B921C}">
      <formula1>$U$27:$U$42</formula1>
    </dataValidation>
    <dataValidation type="list" allowBlank="1" showInputMessage="1" sqref="E21:E24 E16:E19" xr:uid="{1F6A02A2-B3FD-46C3-9EAC-A708E0C6B3EE}">
      <formula1>"人,㍑,ｍ,m3,m2,日,式,台/日,半日,ｋｇ,ｔ,ｈ,袋,個,箇所,枚,台,本,ｾｯﾄ,回,枚,月,組,基,巻,時間,段,箱,丁,空m3,掛m2,cm,mm"</formula1>
    </dataValidation>
  </dataValidations>
  <printOptions horizontalCentered="1"/>
  <pageMargins left="0.86614173228346458" right="0.19685039370078741" top="0.98425196850393704" bottom="0.52" header="1.1023622047244095" footer="0.31496062992125984"/>
  <pageSetup paperSize="9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33E1-1963-45C3-9E24-25F59E2ED785}">
  <sheetPr>
    <tabColor rgb="FFFFCCCC"/>
  </sheetPr>
  <dimension ref="A1:AE116"/>
  <sheetViews>
    <sheetView showGridLines="0" view="pageBreakPreview" zoomScale="85" zoomScaleNormal="70" zoomScaleSheetLayoutView="85" workbookViewId="0">
      <selection activeCell="O11" sqref="O11"/>
    </sheetView>
  </sheetViews>
  <sheetFormatPr defaultRowHeight="16.5"/>
  <cols>
    <col min="13" max="13" width="7.7109375" customWidth="1"/>
  </cols>
  <sheetData>
    <row r="1" spans="1:31" ht="39.75">
      <c r="A1" s="116"/>
      <c r="B1" s="117" t="s">
        <v>60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3" spans="1:31" ht="19.5">
      <c r="B3" s="118" t="s">
        <v>66</v>
      </c>
      <c r="G3" s="114"/>
      <c r="H3" s="115" t="s">
        <v>76</v>
      </c>
    </row>
    <row r="15" spans="1:31" ht="18.75">
      <c r="N15" s="108" t="s">
        <v>61</v>
      </c>
    </row>
    <row r="16" spans="1:31" ht="18.75">
      <c r="N16" s="108" t="s">
        <v>62</v>
      </c>
    </row>
    <row r="17" spans="2:14">
      <c r="N17" s="59"/>
    </row>
    <row r="18" spans="2:14">
      <c r="N18" s="59"/>
    </row>
    <row r="19" spans="2:14">
      <c r="N19" s="59"/>
    </row>
    <row r="20" spans="2:14" ht="18.75">
      <c r="N20" s="108" t="s">
        <v>64</v>
      </c>
    </row>
    <row r="21" spans="2:14" ht="18.75">
      <c r="N21" s="108" t="s">
        <v>63</v>
      </c>
    </row>
    <row r="22" spans="2:14" ht="18.75">
      <c r="N22" s="108" t="s">
        <v>65</v>
      </c>
    </row>
    <row r="23" spans="2:14" ht="18.75">
      <c r="N23" s="108" t="s">
        <v>79</v>
      </c>
    </row>
    <row r="28" spans="2:14" ht="24" customHeight="1"/>
    <row r="29" spans="2:14">
      <c r="G29" s="58" t="s">
        <v>78</v>
      </c>
    </row>
    <row r="31" spans="2:14">
      <c r="M31" s="58" t="s">
        <v>77</v>
      </c>
    </row>
    <row r="32" spans="2:14" ht="19.5">
      <c r="B32" s="118" t="s">
        <v>67</v>
      </c>
    </row>
    <row r="46" spans="14:14" ht="18.75">
      <c r="N46" s="108" t="s">
        <v>68</v>
      </c>
    </row>
    <row r="47" spans="14:14" ht="18.75">
      <c r="N47" s="108" t="s">
        <v>69</v>
      </c>
    </row>
    <row r="60" spans="2:18" ht="19.5">
      <c r="B60" s="118" t="s">
        <v>67</v>
      </c>
      <c r="R60" s="118" t="s">
        <v>70</v>
      </c>
    </row>
    <row r="89" spans="2:18" ht="19.5">
      <c r="B89" s="118" t="s">
        <v>67</v>
      </c>
      <c r="R89" s="118" t="s">
        <v>71</v>
      </c>
    </row>
    <row r="116" spans="1:18" ht="18.75">
      <c r="A116" s="65"/>
      <c r="B116" s="65"/>
      <c r="C116" s="108" t="s">
        <v>72</v>
      </c>
      <c r="D116" s="65"/>
      <c r="E116" s="65"/>
      <c r="F116" s="108" t="s">
        <v>74</v>
      </c>
      <c r="G116" s="65"/>
      <c r="H116" s="65"/>
      <c r="I116" s="65"/>
      <c r="J116" s="108" t="s">
        <v>73</v>
      </c>
      <c r="R116" s="66" t="s">
        <v>75</v>
      </c>
    </row>
  </sheetData>
  <phoneticPr fontId="2"/>
  <printOptions horizontalCentered="1" verticalCentered="1"/>
  <pageMargins left="0.39370078740157483" right="0.39370078740157483" top="0.59055118110236227" bottom="0.47244094488188981" header="0.31496062992125984" footer="0.31496062992125984"/>
  <pageSetup paperSize="8" scale="74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請求書様式1（取極工事費）</vt:lpstr>
      <vt:lpstr>請求書様式2(リース・燃料・取極外）</vt:lpstr>
      <vt:lpstr>請求書作成記入例</vt:lpstr>
      <vt:lpstr>請求書作成記入例!Print_Area</vt:lpstr>
      <vt:lpstr>'請求書様式1（取極工事費）'!Print_Area</vt:lpstr>
      <vt:lpstr>'請求書様式2(リース・燃料・取極外）'!Print_Area</vt:lpstr>
      <vt:lpstr>請求書作成記入例!Print_Titles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T-ONO</dc:creator>
  <cp:lastModifiedBy>PC-30</cp:lastModifiedBy>
  <cp:revision>1</cp:revision>
  <cp:lastPrinted>2022-12-24T01:03:05Z</cp:lastPrinted>
  <dcterms:created xsi:type="dcterms:W3CDTF">2022-09-06T23:36:11Z</dcterms:created>
  <dcterms:modified xsi:type="dcterms:W3CDTF">2023-01-05T00:04:27Z</dcterms:modified>
</cp:coreProperties>
</file>